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NAS HALDER\Desktop\computer\"/>
    </mc:Choice>
  </mc:AlternateContent>
  <xr:revisionPtr revIDLastSave="0" documentId="13_ncr:1_{02CA4DCA-B685-4F1F-B67B-A7C908C01771}" xr6:coauthVersionLast="47" xr6:coauthVersionMax="47" xr10:uidLastSave="{00000000-0000-0000-0000-000000000000}"/>
  <bookViews>
    <workbookView xWindow="-110" yWindow="-110" windowWidth="19420" windowHeight="11500" tabRatio="723" firstSheet="8" activeTab="9" xr2:uid="{6CD02CA8-7DA6-4018-8D33-E13CDCEDC5A4}"/>
  </bookViews>
  <sheets>
    <sheet name="Answer" sheetId="2" r:id="rId1"/>
    <sheet name="Vlookup" sheetId="3" r:id="rId2"/>
    <sheet name="hlookup" sheetId="8" r:id="rId3"/>
    <sheet name="index" sheetId="11" r:id="rId4"/>
    <sheet name="Xlookup" sheetId="4" r:id="rId5"/>
    <sheet name="dget" sheetId="5" r:id="rId6"/>
    <sheet name="Data Entry" sheetId="10" r:id="rId7"/>
    <sheet name="Data Cleaning" sheetId="14" r:id="rId8"/>
    <sheet name="conditional formatting" sheetId="6" r:id="rId9"/>
    <sheet name="Index_Match" sheetId="7" r:id="rId10"/>
    <sheet name="Split Data" sheetId="9" r:id="rId11"/>
    <sheet name="Sheet1" sheetId="12" r:id="rId12"/>
    <sheet name="Sheet4" sheetId="17" r:id="rId13"/>
    <sheet name="Sheet2" sheetId="15" r:id="rId14"/>
    <sheet name="sumif_sumifs_countif_countifs" sheetId="13" r:id="rId15"/>
    <sheet name="Sheet3" sheetId="16" r:id="rId16"/>
  </sheets>
  <definedNames>
    <definedName name="_xlnm._FilterDatabase" localSheetId="10" hidden="1">'Split Data'!$A$1:$E$21</definedName>
    <definedName name="_xlcn.WorksheetConnection_SplitDataA1E211" hidden="1">'Split Data'!$A$1:$E$21</definedName>
    <definedName name="_xlnm.Criteria" localSheetId="10">'Split Data'!$A$1</definedName>
    <definedName name="_xlnm.Extract" localSheetId="10">'Split Data'!$G$2:$K$2</definedName>
    <definedName name="table1">Answer!$A$1:$L$9</definedName>
    <definedName name="vtable">Answer!$A$1:$E$9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Split Data!$A$1:$E$2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2" l="1" a="1"/>
  <c r="H11" i="12" s="1"/>
  <c r="L10" i="12"/>
  <c r="K10" i="12"/>
  <c r="J10" i="12"/>
  <c r="I10" i="12"/>
  <c r="H10" i="12"/>
  <c r="F14" i="15" a="1"/>
  <c r="F14" i="15" s="1"/>
  <c r="F15" i="15" a="1"/>
  <c r="F15" i="15" s="1"/>
  <c r="F13" i="16"/>
  <c r="B13" i="16"/>
  <c r="G3" i="13"/>
  <c r="G4" i="13"/>
  <c r="G5" i="13"/>
  <c r="G6" i="13"/>
  <c r="G7" i="13"/>
  <c r="G8" i="13"/>
  <c r="G2" i="13"/>
  <c r="K3" i="12"/>
  <c r="J3" i="12"/>
  <c r="I3" i="12"/>
  <c r="K3" i="9"/>
  <c r="J3" i="9"/>
  <c r="I3" i="9"/>
  <c r="J10" i="11"/>
  <c r="M6" i="11"/>
  <c r="K6" i="11"/>
  <c r="M7" i="13"/>
  <c r="I7" i="13"/>
  <c r="M3" i="13"/>
  <c r="I3" i="13"/>
  <c r="H12" i="11"/>
  <c r="F12" i="11"/>
  <c r="H11" i="11"/>
  <c r="F11" i="11"/>
  <c r="H10" i="11"/>
  <c r="F10" i="11"/>
  <c r="H9" i="11"/>
  <c r="F9" i="11"/>
  <c r="H8" i="11"/>
  <c r="F8" i="11"/>
  <c r="H7" i="11"/>
  <c r="F7" i="11"/>
  <c r="H6" i="11"/>
  <c r="F6" i="11"/>
  <c r="H5" i="11"/>
  <c r="F5" i="11"/>
  <c r="K5" i="5"/>
  <c r="K12" i="7" a="1"/>
  <c r="K12" i="7" s="1"/>
  <c r="B12" i="2"/>
  <c r="M5" i="8"/>
  <c r="M6" i="8"/>
  <c r="M7" i="8"/>
  <c r="M8" i="8"/>
  <c r="M4" i="8"/>
  <c r="J4" i="8"/>
  <c r="E8" i="8"/>
  <c r="F8" i="8"/>
  <c r="G8" i="8"/>
  <c r="D8" i="8"/>
  <c r="L6" i="7"/>
  <c r="K8" i="3"/>
  <c r="L8" i="3"/>
  <c r="M8" i="3"/>
  <c r="N8" i="3"/>
  <c r="J8" i="3"/>
  <c r="I13" i="7"/>
  <c r="G13" i="7"/>
  <c r="I12" i="7"/>
  <c r="G12" i="7"/>
  <c r="I11" i="7"/>
  <c r="G11" i="7"/>
  <c r="I10" i="7"/>
  <c r="G10" i="7"/>
  <c r="I9" i="7"/>
  <c r="G9" i="7"/>
  <c r="I8" i="7"/>
  <c r="G8" i="7"/>
  <c r="I7" i="7"/>
  <c r="G7" i="7"/>
  <c r="I6" i="7"/>
  <c r="G6" i="7"/>
  <c r="I12" i="6"/>
  <c r="G12" i="6"/>
  <c r="I11" i="6"/>
  <c r="G11" i="6"/>
  <c r="I10" i="6"/>
  <c r="G10" i="6"/>
  <c r="I9" i="6"/>
  <c r="G9" i="6"/>
  <c r="I8" i="6"/>
  <c r="G8" i="6"/>
  <c r="I7" i="6"/>
  <c r="G7" i="6"/>
  <c r="I6" i="6"/>
  <c r="G6" i="6"/>
  <c r="I5" i="6"/>
  <c r="G5" i="6"/>
  <c r="K11" i="5"/>
  <c r="M11" i="5" s="1"/>
  <c r="K8" i="5"/>
  <c r="H12" i="5"/>
  <c r="F12" i="5"/>
  <c r="H11" i="5"/>
  <c r="F11" i="5"/>
  <c r="H10" i="5"/>
  <c r="F10" i="5"/>
  <c r="H9" i="5"/>
  <c r="F9" i="5"/>
  <c r="H8" i="5"/>
  <c r="F8" i="5"/>
  <c r="H7" i="5"/>
  <c r="F7" i="5"/>
  <c r="H6" i="5"/>
  <c r="F6" i="5"/>
  <c r="H5" i="5"/>
  <c r="F5" i="5"/>
  <c r="L5" i="4"/>
  <c r="M5" i="4"/>
  <c r="N5" i="4"/>
  <c r="O5" i="4"/>
  <c r="K5" i="4"/>
  <c r="H12" i="4"/>
  <c r="F12" i="4"/>
  <c r="H11" i="4"/>
  <c r="F11" i="4"/>
  <c r="H10" i="4"/>
  <c r="F10" i="4"/>
  <c r="H9" i="4"/>
  <c r="F9" i="4"/>
  <c r="H8" i="4"/>
  <c r="F8" i="4"/>
  <c r="H7" i="4"/>
  <c r="F7" i="4"/>
  <c r="H6" i="4"/>
  <c r="F6" i="4"/>
  <c r="H5" i="4"/>
  <c r="F5" i="4"/>
  <c r="L4" i="3"/>
  <c r="N4" i="3"/>
  <c r="M4" i="3"/>
  <c r="K4" i="3"/>
  <c r="J4" i="3"/>
  <c r="G11" i="3"/>
  <c r="E11" i="3"/>
  <c r="G10" i="3"/>
  <c r="E10" i="3"/>
  <c r="G9" i="3"/>
  <c r="E9" i="3"/>
  <c r="G8" i="3"/>
  <c r="E8" i="3"/>
  <c r="G7" i="3"/>
  <c r="E7" i="3"/>
  <c r="G6" i="3"/>
  <c r="E6" i="3"/>
  <c r="G5" i="3"/>
  <c r="E5" i="3"/>
  <c r="G4" i="3"/>
  <c r="E4" i="3"/>
  <c r="E12" i="2"/>
  <c r="D12" i="2"/>
  <c r="C12" i="2"/>
  <c r="I2" i="2"/>
  <c r="I3" i="2"/>
  <c r="I4" i="2"/>
  <c r="I5" i="2"/>
  <c r="I6" i="2"/>
  <c r="I7" i="2"/>
  <c r="I8" i="2"/>
  <c r="I9" i="2"/>
  <c r="H3" i="2"/>
  <c r="H4" i="2"/>
  <c r="H5" i="2"/>
  <c r="H6" i="2"/>
  <c r="H7" i="2"/>
  <c r="H8" i="2"/>
  <c r="H9" i="2"/>
  <c r="H2" i="2"/>
  <c r="G3" i="2"/>
  <c r="G4" i="2"/>
  <c r="G5" i="2"/>
  <c r="G6" i="2"/>
  <c r="G7" i="2"/>
  <c r="G8" i="2"/>
  <c r="G9" i="2"/>
  <c r="G2" i="2"/>
  <c r="F3" i="2"/>
  <c r="F4" i="2"/>
  <c r="F5" i="2"/>
  <c r="F6" i="2"/>
  <c r="F7" i="2"/>
  <c r="F8" i="2"/>
  <c r="F9" i="2"/>
  <c r="F2" i="2"/>
  <c r="D9" i="2"/>
  <c r="D3" i="2"/>
  <c r="D4" i="2"/>
  <c r="D5" i="2"/>
  <c r="D6" i="2"/>
  <c r="D7" i="2"/>
  <c r="D8" i="2"/>
  <c r="D2" i="2"/>
  <c r="L11" i="5" l="1"/>
  <c r="O11" i="5"/>
  <c r="N11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EFF62B-85F6-40D5-8B15-1088B154E672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29097B5-D121-4866-9765-C7DDFBA8CFA5}" name="WorksheetConnection_Split Data!$A$1:$E$21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SplitDataA1E21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<sst xmlns="http://schemas.openxmlformats.org/spreadsheetml/2006/main" count="674" uniqueCount="209">
  <si>
    <t>Employee Code</t>
  </si>
  <si>
    <t>Name</t>
  </si>
  <si>
    <t>Dept</t>
  </si>
  <si>
    <t>Post</t>
  </si>
  <si>
    <t>Basic</t>
  </si>
  <si>
    <t>DA</t>
  </si>
  <si>
    <t>Flat(Yes/No)</t>
  </si>
  <si>
    <t>HRA</t>
  </si>
  <si>
    <t>TA</t>
  </si>
  <si>
    <t>Gross</t>
  </si>
  <si>
    <t>PF</t>
  </si>
  <si>
    <t>Net</t>
  </si>
  <si>
    <t>ABC</t>
  </si>
  <si>
    <t>BCD</t>
  </si>
  <si>
    <t>EFG</t>
  </si>
  <si>
    <t>MNO</t>
  </si>
  <si>
    <t>PQR</t>
  </si>
  <si>
    <t>KLM</t>
  </si>
  <si>
    <t>OPQ</t>
  </si>
  <si>
    <t>STU</t>
  </si>
  <si>
    <t>em_002</t>
  </si>
  <si>
    <t>em_003</t>
  </si>
  <si>
    <t>em_004</t>
  </si>
  <si>
    <t>em_005</t>
  </si>
  <si>
    <t>em_006</t>
  </si>
  <si>
    <t>em_007</t>
  </si>
  <si>
    <t>em_008</t>
  </si>
  <si>
    <t>em_009</t>
  </si>
  <si>
    <t>Sales</t>
  </si>
  <si>
    <t>IT</t>
  </si>
  <si>
    <t>ACCT</t>
  </si>
  <si>
    <t>Emp Code</t>
  </si>
  <si>
    <t xml:space="preserve"> Name</t>
  </si>
  <si>
    <t>Region</t>
  </si>
  <si>
    <t>East</t>
  </si>
  <si>
    <t>North</t>
  </si>
  <si>
    <t>South</t>
  </si>
  <si>
    <t>West</t>
  </si>
  <si>
    <t>Q1 Sales</t>
  </si>
  <si>
    <t>Q2 Sales</t>
  </si>
  <si>
    <t>Q3 Sales</t>
  </si>
  <si>
    <t>Q4 Sales</t>
  </si>
  <si>
    <t>Total</t>
  </si>
  <si>
    <t>ID</t>
  </si>
  <si>
    <t>Date</t>
  </si>
  <si>
    <t>Time</t>
  </si>
  <si>
    <t>Full Name</t>
  </si>
  <si>
    <t>Arjun Das</t>
  </si>
  <si>
    <t>Priya Sen</t>
  </si>
  <si>
    <t>Rohan Ghosh</t>
  </si>
  <si>
    <t>Sneha Roy</t>
  </si>
  <si>
    <t>Aniket Pal</t>
  </si>
  <si>
    <t>Sweta Sarkar</t>
  </si>
  <si>
    <t>Soumik Dutta</t>
  </si>
  <si>
    <t>Ishita Chatterjee</t>
  </si>
  <si>
    <t>Debanjan Mitra</t>
  </si>
  <si>
    <t>Tanisha Mukherjee</t>
  </si>
  <si>
    <t xml:space="preserve">ABC </t>
  </si>
  <si>
    <t>Kolkata</t>
  </si>
  <si>
    <t>HR</t>
  </si>
  <si>
    <t>Howrah</t>
  </si>
  <si>
    <t>Finance</t>
  </si>
  <si>
    <t>Durgapur</t>
  </si>
  <si>
    <t>Siliguri</t>
  </si>
  <si>
    <t>Marketing</t>
  </si>
  <si>
    <t>Kalyani</t>
  </si>
  <si>
    <t>Barasat</t>
  </si>
  <si>
    <t>Malda</t>
  </si>
  <si>
    <t>Burdwan</t>
  </si>
  <si>
    <t>Bankura</t>
  </si>
  <si>
    <t>Cooch Behar</t>
  </si>
  <si>
    <t>Abhishek Saha</t>
  </si>
  <si>
    <t>Midnapore</t>
  </si>
  <si>
    <t>Poulomi Banerjee</t>
  </si>
  <si>
    <t>Krishnanagar</t>
  </si>
  <si>
    <t>Koushik Mondal</t>
  </si>
  <si>
    <t>Asansol</t>
  </si>
  <si>
    <t>Rituparna Bose</t>
  </si>
  <si>
    <t>Jalpaiguri</t>
  </si>
  <si>
    <t>Anirban Bhattacharya</t>
  </si>
  <si>
    <t>Haldia</t>
  </si>
  <si>
    <t>Shreya Dey</t>
  </si>
  <si>
    <t>Barrackpore</t>
  </si>
  <si>
    <t>Souvik Halder</t>
  </si>
  <si>
    <t>Kakdwip</t>
  </si>
  <si>
    <t>Moumita Dasgupta</t>
  </si>
  <si>
    <t>Kharagpur</t>
  </si>
  <si>
    <t>Rajdeep Choudhury</t>
  </si>
  <si>
    <t>Chandannagar</t>
  </si>
  <si>
    <t>Nilanjana Sen</t>
  </si>
  <si>
    <t>Bolpur</t>
  </si>
  <si>
    <t>Employee Name</t>
  </si>
  <si>
    <t>Date of Birth</t>
  </si>
  <si>
    <t>Place</t>
  </si>
  <si>
    <t>Salary</t>
  </si>
  <si>
    <t>Student</t>
  </si>
  <si>
    <t>Bengali</t>
  </si>
  <si>
    <t>English</t>
  </si>
  <si>
    <t>Math</t>
  </si>
  <si>
    <t>Section</t>
  </si>
  <si>
    <t>Attendance</t>
  </si>
  <si>
    <t>Rahul</t>
  </si>
  <si>
    <t>A</t>
  </si>
  <si>
    <t>Present</t>
  </si>
  <si>
    <t>Ananya</t>
  </si>
  <si>
    <t>Sourav</t>
  </si>
  <si>
    <t>B</t>
  </si>
  <si>
    <t>Absent</t>
  </si>
  <si>
    <t>Priya</t>
  </si>
  <si>
    <t>Amit</t>
  </si>
  <si>
    <t>Neha</t>
  </si>
  <si>
    <t>Arjun</t>
  </si>
  <si>
    <t>Sumif</t>
  </si>
  <si>
    <t>Sumifs</t>
  </si>
  <si>
    <t>Countif</t>
  </si>
  <si>
    <t>Countifs</t>
  </si>
  <si>
    <t>Match</t>
  </si>
  <si>
    <t>Index</t>
  </si>
  <si>
    <t>Sales Region</t>
  </si>
  <si>
    <t>City</t>
  </si>
  <si>
    <t>Order Date</t>
  </si>
  <si>
    <t>Northeast</t>
  </si>
  <si>
    <t>New York</t>
  </si>
  <si>
    <t>Southeast</t>
  </si>
  <si>
    <t>Atlanta</t>
  </si>
  <si>
    <t>Midwest</t>
  </si>
  <si>
    <t>Boston</t>
  </si>
  <si>
    <t>Jennifer Wilson</t>
  </si>
  <si>
    <t>San Francisco</t>
  </si>
  <si>
    <t>Detroit</t>
  </si>
  <si>
    <t>Seattle</t>
  </si>
  <si>
    <t>Washington</t>
  </si>
  <si>
    <t>Charlotte</t>
  </si>
  <si>
    <t>San Diego</t>
  </si>
  <si>
    <t>Kansas City</t>
  </si>
  <si>
    <t>Portland</t>
  </si>
  <si>
    <t>Nashville</t>
  </si>
  <si>
    <t>Buffalo</t>
  </si>
  <si>
    <t>Unknown</t>
  </si>
  <si>
    <t>John Smith</t>
  </si>
  <si>
    <t>Jane Doe</t>
  </si>
  <si>
    <t>Mike Brown</t>
  </si>
  <si>
    <t>Emily Davis</t>
  </si>
  <si>
    <t>Amanda Taylor</t>
  </si>
  <si>
    <t>Patricia White</t>
  </si>
  <si>
    <t>James Thomas</t>
  </si>
  <si>
    <t>Robert Harris</t>
  </si>
  <si>
    <t>William Clark</t>
  </si>
  <si>
    <t>Charles Lewis</t>
  </si>
  <si>
    <t>Rebecca Walker</t>
  </si>
  <si>
    <t>Thomas Hall</t>
  </si>
  <si>
    <t>Kevin King</t>
  </si>
  <si>
    <t>Lisa Baker</t>
  </si>
  <si>
    <t>Margaret Nelson</t>
  </si>
  <si>
    <t>Anthony Mitchell</t>
  </si>
  <si>
    <t>DOB</t>
  </si>
  <si>
    <t>Sept</t>
  </si>
  <si>
    <t>Product</t>
  </si>
  <si>
    <t>P_Id</t>
  </si>
  <si>
    <t>Quantity</t>
  </si>
  <si>
    <t>Price</t>
  </si>
  <si>
    <t>Computer</t>
  </si>
  <si>
    <t>P001</t>
  </si>
  <si>
    <t>Laptop</t>
  </si>
  <si>
    <t>P002</t>
  </si>
  <si>
    <t>Headphone</t>
  </si>
  <si>
    <t>P003</t>
  </si>
  <si>
    <t>Hard Disk</t>
  </si>
  <si>
    <t>P004</t>
  </si>
  <si>
    <t>Keyboard</t>
  </si>
  <si>
    <t>P005</t>
  </si>
  <si>
    <t>P006</t>
  </si>
  <si>
    <t>P007</t>
  </si>
  <si>
    <t>P008</t>
  </si>
  <si>
    <t>P009</t>
  </si>
  <si>
    <t>P010</t>
  </si>
  <si>
    <t>P011</t>
  </si>
  <si>
    <t>Product(Row Highlight)</t>
  </si>
  <si>
    <t>Product(column value Highlight)</t>
  </si>
  <si>
    <t>Product(Column Highlight)</t>
  </si>
  <si>
    <t>Percentage</t>
  </si>
  <si>
    <t>Check</t>
  </si>
  <si>
    <t>SL NO</t>
  </si>
  <si>
    <t>%</t>
  </si>
  <si>
    <t>Task ID</t>
  </si>
  <si>
    <t>Item / Employee</t>
  </si>
  <si>
    <t>Date / Due Date</t>
  </si>
  <si>
    <t>Stock / Budget</t>
  </si>
  <si>
    <t>Actual Spend / Sales</t>
  </si>
  <si>
    <t>Status / Score</t>
  </si>
  <si>
    <t>T01</t>
  </si>
  <si>
    <t>Customer Service Laptop</t>
  </si>
  <si>
    <t>Pending</t>
  </si>
  <si>
    <t>T02</t>
  </si>
  <si>
    <t>Office Chairs</t>
  </si>
  <si>
    <t>Done</t>
  </si>
  <si>
    <t>T03</t>
  </si>
  <si>
    <t>Wireless Keyboards</t>
  </si>
  <si>
    <t>In Progress</t>
  </si>
  <si>
    <t>T04</t>
  </si>
  <si>
    <t>4K Monitors</t>
  </si>
  <si>
    <t>T05</t>
  </si>
  <si>
    <t>External Hard Drives</t>
  </si>
  <si>
    <t>T06</t>
  </si>
  <si>
    <t>Desk Organizers</t>
  </si>
  <si>
    <t>T07</t>
  </si>
  <si>
    <t>Ergonomic Mice</t>
  </si>
  <si>
    <t>T08</t>
  </si>
  <si>
    <t>Conference Speaker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</si>
</sst>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;;;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4" fillId="0" borderId="0" xfId="0" applyFont="1"/>
    <xf numFmtId="14" fontId="4" fillId="0" borderId="0" xfId="0" applyNumberFormat="1" applyFont="1"/>
    <xf numFmtId="20" fontId="4" fillId="0" borderId="0" xfId="0" applyNumberFormat="1" applyFont="1"/>
    <xf numFmtId="0" fontId="2" fillId="0" borderId="0" xfId="0" applyFont="1" applyAlignment="1">
      <alignment horizontal="center" vertical="center"/>
    </xf>
    <xf numFmtId="0" fontId="5" fillId="6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6" fillId="7" borderId="1" xfId="0" applyFont="1" applyFill="1" applyBorder="1" applyAlignment="1">
      <alignment horizontal="center" vertical="center"/>
    </xf>
    <xf numFmtId="14" fontId="7" fillId="0" borderId="0" xfId="0" applyNumberFormat="1" applyFont="1"/>
    <xf numFmtId="0" fontId="9" fillId="6" borderId="0" xfId="0" applyFont="1" applyFill="1"/>
    <xf numFmtId="0" fontId="5" fillId="7" borderId="0" xfId="0" applyFont="1" applyFill="1"/>
    <xf numFmtId="15" fontId="0" fillId="0" borderId="0" xfId="0" applyNumberFormat="1"/>
    <xf numFmtId="164" fontId="0" fillId="0" borderId="0" xfId="0" applyNumberForma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7" borderId="5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65" fontId="11" fillId="8" borderId="1" xfId="0" applyNumberFormat="1" applyFont="1" applyFill="1" applyBorder="1"/>
    <xf numFmtId="0" fontId="10" fillId="9" borderId="0" xfId="0" applyFont="1" applyFill="1"/>
    <xf numFmtId="0" fontId="0" fillId="0" borderId="0" xfId="0" applyAlignment="1">
      <alignment horizontal="center"/>
    </xf>
    <xf numFmtId="14" fontId="0" fillId="0" borderId="0" xfId="0" applyNumberFormat="1"/>
    <xf numFmtId="1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2" fillId="10" borderId="0" xfId="0" applyFont="1" applyFill="1" applyAlignment="1">
      <alignment horizontal="center"/>
    </xf>
    <xf numFmtId="1" fontId="0" fillId="0" borderId="0" xfId="0" applyNumberForma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5" fontId="1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9">
    <dxf>
      <fill>
        <patternFill>
          <bgColor theme="9" tint="0.59996337778862885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79998168889431442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7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29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28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31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owerPivotData" Target="model/item.data"/><Relationship Id="rId27" Type="http://schemas.openxmlformats.org/officeDocument/2006/relationships/customXml" Target="../customXml/item4.xml"/><Relationship Id="rId30" Type="http://schemas.openxmlformats.org/officeDocument/2006/relationships/customXml" Target="../customXml/item7.xml"/></Relationships>
</file>

<file path=xl/ctrlProps/ctrlProp1.xml><?xml version="1.0" encoding="utf-8"?>
<formControlPr xmlns="http://schemas.microsoft.com/office/spreadsheetml/2009/9/main" objectType="CheckBox" fmlaLink="$A$2" lockText="1" noThreeD="1"/>
</file>

<file path=xl/ctrlProps/ctrlProp10.xml><?xml version="1.0" encoding="utf-8"?>
<formControlPr xmlns="http://schemas.microsoft.com/office/spreadsheetml/2009/9/main" objectType="CheckBox" fmlaLink="$A$11" lockText="1" noThreeD="1"/>
</file>

<file path=xl/ctrlProps/ctrlProp11.xml><?xml version="1.0" encoding="utf-8"?>
<formControlPr xmlns="http://schemas.microsoft.com/office/spreadsheetml/2009/9/main" objectType="CheckBox" fmlaLink="$A$12" lockText="1" noThreeD="1"/>
</file>

<file path=xl/ctrlProps/ctrlProp2.xml><?xml version="1.0" encoding="utf-8"?>
<formControlPr xmlns="http://schemas.microsoft.com/office/spreadsheetml/2009/9/main" objectType="CheckBox" checked="Checked" fmlaLink="$A$3" lockText="1" noThreeD="1"/>
</file>

<file path=xl/ctrlProps/ctrlProp3.xml><?xml version="1.0" encoding="utf-8"?>
<formControlPr xmlns="http://schemas.microsoft.com/office/spreadsheetml/2009/9/main" objectType="CheckBox" fmlaLink="$A$4" lockText="1" noThreeD="1"/>
</file>

<file path=xl/ctrlProps/ctrlProp4.xml><?xml version="1.0" encoding="utf-8"?>
<formControlPr xmlns="http://schemas.microsoft.com/office/spreadsheetml/2009/9/main" objectType="CheckBox" fmlaLink="$A$5" lockText="1" noThreeD="1"/>
</file>

<file path=xl/ctrlProps/ctrlProp5.xml><?xml version="1.0" encoding="utf-8"?>
<formControlPr xmlns="http://schemas.microsoft.com/office/spreadsheetml/2009/9/main" objectType="CheckBox" fmlaLink="$A$6" lockText="1" noThreeD="1"/>
</file>

<file path=xl/ctrlProps/ctrlProp6.xml><?xml version="1.0" encoding="utf-8"?>
<formControlPr xmlns="http://schemas.microsoft.com/office/spreadsheetml/2009/9/main" objectType="CheckBox" checked="Checked" fmlaLink="$A$7" lockText="1" noThreeD="1"/>
</file>

<file path=xl/ctrlProps/ctrlProp7.xml><?xml version="1.0" encoding="utf-8"?>
<formControlPr xmlns="http://schemas.microsoft.com/office/spreadsheetml/2009/9/main" objectType="CheckBox" fmlaLink="$A$8" lockText="1" noThreeD="1"/>
</file>

<file path=xl/ctrlProps/ctrlProp8.xml><?xml version="1.0" encoding="utf-8"?>
<formControlPr xmlns="http://schemas.microsoft.com/office/spreadsheetml/2009/9/main" objectType="CheckBox" checked="Checked" fmlaLink="$A$9" lockText="1" noThreeD="1"/>
</file>

<file path=xl/ctrlProps/ctrlProp9.xml><?xml version="1.0" encoding="utf-8"?>
<formControlPr xmlns="http://schemas.microsoft.com/office/spreadsheetml/2009/9/main" objectType="CheckBox" fmlaLink="$A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1</xdr:row>
          <xdr:rowOff>31750</xdr:rowOff>
        </xdr:from>
        <xdr:to>
          <xdr:col>0</xdr:col>
          <xdr:colOff>361950</xdr:colOff>
          <xdr:row>1</xdr:row>
          <xdr:rowOff>247650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F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2</xdr:row>
          <xdr:rowOff>31750</xdr:rowOff>
        </xdr:from>
        <xdr:to>
          <xdr:col>0</xdr:col>
          <xdr:colOff>361950</xdr:colOff>
          <xdr:row>3</xdr:row>
          <xdr:rowOff>12700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F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3</xdr:row>
          <xdr:rowOff>31750</xdr:rowOff>
        </xdr:from>
        <xdr:to>
          <xdr:col>0</xdr:col>
          <xdr:colOff>361950</xdr:colOff>
          <xdr:row>4</xdr:row>
          <xdr:rowOff>12700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F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4</xdr:row>
          <xdr:rowOff>31750</xdr:rowOff>
        </xdr:from>
        <xdr:to>
          <xdr:col>0</xdr:col>
          <xdr:colOff>361950</xdr:colOff>
          <xdr:row>5</xdr:row>
          <xdr:rowOff>12700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F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5</xdr:row>
          <xdr:rowOff>31750</xdr:rowOff>
        </xdr:from>
        <xdr:to>
          <xdr:col>0</xdr:col>
          <xdr:colOff>361950</xdr:colOff>
          <xdr:row>6</xdr:row>
          <xdr:rowOff>12700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F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6</xdr:row>
          <xdr:rowOff>31750</xdr:rowOff>
        </xdr:from>
        <xdr:to>
          <xdr:col>0</xdr:col>
          <xdr:colOff>361950</xdr:colOff>
          <xdr:row>7</xdr:row>
          <xdr:rowOff>12700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F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7</xdr:row>
          <xdr:rowOff>31750</xdr:rowOff>
        </xdr:from>
        <xdr:to>
          <xdr:col>0</xdr:col>
          <xdr:colOff>361950</xdr:colOff>
          <xdr:row>8</xdr:row>
          <xdr:rowOff>12700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F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8</xdr:row>
          <xdr:rowOff>31750</xdr:rowOff>
        </xdr:from>
        <xdr:to>
          <xdr:col>0</xdr:col>
          <xdr:colOff>361950</xdr:colOff>
          <xdr:row>9</xdr:row>
          <xdr:rowOff>12700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F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9</xdr:row>
          <xdr:rowOff>31750</xdr:rowOff>
        </xdr:from>
        <xdr:to>
          <xdr:col>0</xdr:col>
          <xdr:colOff>361950</xdr:colOff>
          <xdr:row>10</xdr:row>
          <xdr:rowOff>12700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F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10</xdr:row>
          <xdr:rowOff>31750</xdr:rowOff>
        </xdr:from>
        <xdr:to>
          <xdr:col>0</xdr:col>
          <xdr:colOff>361950</xdr:colOff>
          <xdr:row>11</xdr:row>
          <xdr:rowOff>12700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F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120650</xdr:colOff>
          <xdr:row>11</xdr:row>
          <xdr:rowOff>31750</xdr:rowOff>
        </xdr:from>
        <xdr:to>
          <xdr:col>0</xdr:col>
          <xdr:colOff>361950</xdr:colOff>
          <xdr:row>12</xdr:row>
          <xdr:rowOff>12700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F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E11F-3EAE-4ADE-92F3-C005D880040D}">
  <sheetPr codeName="Sheet2"/>
  <dimension ref="A1:L12"/>
  <sheetViews>
    <sheetView zoomScale="130" zoomScaleNormal="130" workbookViewId="0">
      <selection activeCell="K13" sqref="K13"/>
    </sheetView>
  </sheetViews>
  <sheetFormatPr defaultRowHeight="14.5" x14ac:dyDescent="0.35"/>
  <cols>
    <col min="1" max="1" width="13.81640625" bestFit="1" customWidth="1"/>
    <col min="2" max="2" width="7.90625" bestFit="1" customWidth="1"/>
    <col min="4" max="4" width="10.81640625" bestFit="1" customWidth="1"/>
    <col min="7" max="7" width="11.0898437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t="s">
        <v>20</v>
      </c>
      <c r="B2" t="s">
        <v>12</v>
      </c>
      <c r="C2" t="s">
        <v>28</v>
      </c>
      <c r="D2" t="str">
        <f>IF(E2&lt;10000,"Executive",IF(E2&lt;=15000,"Sr.Executive",IF(E2&lt;=32000,"Manager")))</f>
        <v>Executive</v>
      </c>
      <c r="E2">
        <v>7000</v>
      </c>
      <c r="F2">
        <f>IF((E2*60%)&gt;5000,E2*60%,5000)</f>
        <v>5000</v>
      </c>
      <c r="G2" t="str">
        <f>IF(OR(D2="Manager",D2="jr.Manager"),"Yes","No")</f>
        <v>No</v>
      </c>
      <c r="H2">
        <f>IF(G2="No",(E2+F2)*20%,0)</f>
        <v>2400</v>
      </c>
      <c r="I2" t="b">
        <f>IF(AND(OR(D2="Executive",D2="Manager"),(E2+F2)&gt;35000),5000,2500)&gt;35000</f>
        <v>0</v>
      </c>
    </row>
    <row r="3" spans="1:12" x14ac:dyDescent="0.35">
      <c r="A3" t="s">
        <v>21</v>
      </c>
      <c r="B3" t="s">
        <v>13</v>
      </c>
      <c r="C3" t="s">
        <v>28</v>
      </c>
      <c r="D3" t="str">
        <f t="shared" ref="D3:D8" si="0">IF(E3&lt;10000,"Executive",IF(E3&lt;=15000,"Sr.Executive",IF(E3&lt;=32000,"Manager")))</f>
        <v>Manager</v>
      </c>
      <c r="E3">
        <v>30000</v>
      </c>
      <c r="F3">
        <f t="shared" ref="F3:F9" si="1">IF((E3*60%)&gt;5000,E3*60%,5000)</f>
        <v>18000</v>
      </c>
      <c r="G3" t="str">
        <f t="shared" ref="G3:G9" si="2">IF(OR(D3="Manager",D3="jr.Manager"),"Yes","No")</f>
        <v>Yes</v>
      </c>
      <c r="H3">
        <f t="shared" ref="H3:H9" si="3">IF(G3="No",(E3+F3)*20%,0)</f>
        <v>0</v>
      </c>
      <c r="I3" t="b">
        <f t="shared" ref="I3:I9" si="4">IF(AND(OR(D3="Executive",D3="Manager"),(E3+F3)&gt;32000),5000,2500)&gt;35000</f>
        <v>0</v>
      </c>
    </row>
    <row r="4" spans="1:12" x14ac:dyDescent="0.35">
      <c r="A4" t="s">
        <v>22</v>
      </c>
      <c r="B4" t="s">
        <v>14</v>
      </c>
      <c r="C4" t="s">
        <v>28</v>
      </c>
      <c r="D4" t="str">
        <f t="shared" si="0"/>
        <v>Sr.Executive</v>
      </c>
      <c r="E4">
        <v>12000</v>
      </c>
      <c r="F4">
        <f t="shared" si="1"/>
        <v>7200</v>
      </c>
      <c r="G4" t="str">
        <f t="shared" si="2"/>
        <v>No</v>
      </c>
      <c r="H4">
        <f t="shared" si="3"/>
        <v>3840</v>
      </c>
      <c r="I4" t="b">
        <f t="shared" si="4"/>
        <v>0</v>
      </c>
    </row>
    <row r="5" spans="1:12" x14ac:dyDescent="0.35">
      <c r="A5" t="s">
        <v>23</v>
      </c>
      <c r="B5" t="s">
        <v>15</v>
      </c>
      <c r="C5" t="s">
        <v>29</v>
      </c>
      <c r="D5" t="str">
        <f t="shared" si="0"/>
        <v>Sr.Executive</v>
      </c>
      <c r="E5">
        <v>13000</v>
      </c>
      <c r="F5">
        <f t="shared" si="1"/>
        <v>7800</v>
      </c>
      <c r="G5" t="str">
        <f t="shared" si="2"/>
        <v>No</v>
      </c>
      <c r="H5">
        <f t="shared" si="3"/>
        <v>4160</v>
      </c>
      <c r="I5" t="b">
        <f t="shared" si="4"/>
        <v>0</v>
      </c>
    </row>
    <row r="6" spans="1:12" x14ac:dyDescent="0.35">
      <c r="A6" t="s">
        <v>24</v>
      </c>
      <c r="B6" t="s">
        <v>16</v>
      </c>
      <c r="C6" t="s">
        <v>29</v>
      </c>
      <c r="D6" t="str">
        <f t="shared" si="0"/>
        <v>Manager</v>
      </c>
      <c r="E6">
        <v>17000</v>
      </c>
      <c r="F6">
        <f t="shared" si="1"/>
        <v>10200</v>
      </c>
      <c r="G6" t="str">
        <f t="shared" si="2"/>
        <v>Yes</v>
      </c>
      <c r="H6">
        <f t="shared" si="3"/>
        <v>0</v>
      </c>
      <c r="I6" t="b">
        <f t="shared" si="4"/>
        <v>0</v>
      </c>
    </row>
    <row r="7" spans="1:12" x14ac:dyDescent="0.35">
      <c r="A7" t="s">
        <v>25</v>
      </c>
      <c r="B7" t="s">
        <v>17</v>
      </c>
      <c r="C7" t="s">
        <v>29</v>
      </c>
      <c r="D7" t="str">
        <f t="shared" si="0"/>
        <v>Executive</v>
      </c>
      <c r="E7">
        <v>8500</v>
      </c>
      <c r="F7">
        <f t="shared" si="1"/>
        <v>5100</v>
      </c>
      <c r="G7" t="str">
        <f t="shared" si="2"/>
        <v>No</v>
      </c>
      <c r="H7">
        <f t="shared" si="3"/>
        <v>2720</v>
      </c>
      <c r="I7" t="b">
        <f t="shared" si="4"/>
        <v>0</v>
      </c>
    </row>
    <row r="8" spans="1:12" x14ac:dyDescent="0.35">
      <c r="A8" t="s">
        <v>26</v>
      </c>
      <c r="B8" t="s">
        <v>18</v>
      </c>
      <c r="C8" t="s">
        <v>30</v>
      </c>
      <c r="D8" t="str">
        <f t="shared" si="0"/>
        <v>Manager</v>
      </c>
      <c r="E8">
        <v>28000</v>
      </c>
      <c r="F8">
        <f t="shared" si="1"/>
        <v>16800</v>
      </c>
      <c r="G8" t="str">
        <f t="shared" si="2"/>
        <v>Yes</v>
      </c>
      <c r="H8">
        <f t="shared" si="3"/>
        <v>0</v>
      </c>
      <c r="I8" t="b">
        <f t="shared" si="4"/>
        <v>0</v>
      </c>
    </row>
    <row r="9" spans="1:12" x14ac:dyDescent="0.35">
      <c r="A9" t="s">
        <v>27</v>
      </c>
      <c r="B9" t="s">
        <v>19</v>
      </c>
      <c r="C9" t="s">
        <v>30</v>
      </c>
      <c r="D9" t="str">
        <f>IF(E9&lt;10000,"Executive",IF(E9&lt;=15000,"Sr.Executive",IF(E9&lt;=32000,"Manager",IF(E2&lt;50000,"Sr.Executive"))))</f>
        <v>Sr.Executive</v>
      </c>
      <c r="E9">
        <v>45000</v>
      </c>
      <c r="F9">
        <f t="shared" si="1"/>
        <v>27000</v>
      </c>
      <c r="G9" t="str">
        <f t="shared" si="2"/>
        <v>No</v>
      </c>
      <c r="H9">
        <f t="shared" si="3"/>
        <v>14400</v>
      </c>
      <c r="I9" t="b">
        <f t="shared" si="4"/>
        <v>0</v>
      </c>
    </row>
    <row r="11" spans="1:12" x14ac:dyDescent="0.3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</row>
    <row r="12" spans="1:12" x14ac:dyDescent="0.35">
      <c r="A12" t="s">
        <v>21</v>
      </c>
      <c r="B12" t="str">
        <f>VLOOKUP($A$12,vtable,2,0)</f>
        <v>BCD</v>
      </c>
      <c r="C12" t="str">
        <f>VLOOKUP($A$12,$A$1:$E$9,3,0)</f>
        <v>Sales</v>
      </c>
      <c r="D12" t="str">
        <f>VLOOKUP($A$12,$A$1:$E$9,4,0)</f>
        <v>Manager</v>
      </c>
      <c r="E12">
        <f>VLOOKUP($A$12,$A$1:$E$9,5,0)</f>
        <v>30000</v>
      </c>
    </row>
  </sheetData>
  <phoneticPr fontId="1" type="noConversion"/>
  <dataValidations count="1">
    <dataValidation type="list" allowBlank="1" showInputMessage="1" showErrorMessage="1" sqref="A12" xr:uid="{C171ED4D-AE6E-436B-B8C9-DD438DCAFB9F}">
      <formula1>$A$2:$A$9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D22A-E2F3-420B-AC25-AEDCB00A5947}">
  <sheetPr codeName="Sheet11"/>
  <dimension ref="D5:P13"/>
  <sheetViews>
    <sheetView tabSelected="1" topLeftCell="B4" workbookViewId="0">
      <selection activeCell="K12" sqref="K12"/>
    </sheetView>
  </sheetViews>
  <sheetFormatPr defaultRowHeight="14.5" x14ac:dyDescent="0.35"/>
  <cols>
    <col min="4" max="4" width="16.453125" bestFit="1" customWidth="1"/>
    <col min="5" max="5" width="11" bestFit="1" customWidth="1"/>
    <col min="6" max="6" width="8.453125" bestFit="1" customWidth="1"/>
    <col min="7" max="7" width="13.7265625" bestFit="1" customWidth="1"/>
    <col min="8" max="8" width="8.90625" bestFit="1" customWidth="1"/>
    <col min="9" max="9" width="7.36328125" bestFit="1" customWidth="1"/>
    <col min="11" max="11" width="16.453125" bestFit="1" customWidth="1"/>
    <col min="12" max="12" width="11" bestFit="1" customWidth="1"/>
    <col min="14" max="14" width="10.81640625" bestFit="1" customWidth="1"/>
  </cols>
  <sheetData>
    <row r="5" spans="4:16" ht="26" x14ac:dyDescent="0.6">
      <c r="D5" s="3" t="s">
        <v>31</v>
      </c>
      <c r="E5" s="3" t="s">
        <v>32</v>
      </c>
      <c r="F5" s="3" t="s">
        <v>2</v>
      </c>
      <c r="G5" s="3" t="s">
        <v>3</v>
      </c>
      <c r="H5" s="3" t="s">
        <v>4</v>
      </c>
      <c r="I5" s="3" t="s">
        <v>5</v>
      </c>
      <c r="K5" s="3" t="s">
        <v>31</v>
      </c>
      <c r="L5" s="3" t="s">
        <v>32</v>
      </c>
    </row>
    <row r="6" spans="4:16" ht="18.5" x14ac:dyDescent="0.45">
      <c r="D6" s="2" t="s">
        <v>20</v>
      </c>
      <c r="E6" s="2" t="s">
        <v>12</v>
      </c>
      <c r="F6" s="2" t="s">
        <v>28</v>
      </c>
      <c r="G6" s="2" t="str">
        <f>IF(H6&lt;10000,"Executive",IF(H6&lt;=15000,"Sr.Executive",IF(H6&lt;=32000,"Manager")))</f>
        <v>Executive</v>
      </c>
      <c r="H6" s="2">
        <v>7000</v>
      </c>
      <c r="I6" s="2">
        <f>IF((H6*60%)&gt;5000,H6*60%,5000)</f>
        <v>5000</v>
      </c>
      <c r="K6" t="s">
        <v>21</v>
      </c>
      <c r="L6" t="str">
        <f>INDEX(D5:I13,MATCH(K6,D5:D13,0),MATCH(L5,D5:I5,0))</f>
        <v>BCD</v>
      </c>
    </row>
    <row r="7" spans="4:16" ht="18.5" x14ac:dyDescent="0.45">
      <c r="D7" s="2" t="s">
        <v>21</v>
      </c>
      <c r="E7" s="2" t="s">
        <v>13</v>
      </c>
      <c r="F7" s="2" t="s">
        <v>28</v>
      </c>
      <c r="G7" s="2" t="str">
        <f t="shared" ref="G7:G12" si="0">IF(H7&lt;10000,"Executive",IF(H7&lt;=15000,"Sr.Executive",IF(H7&lt;=32000,"Manager")))</f>
        <v>Manager</v>
      </c>
      <c r="H7" s="2">
        <v>30000</v>
      </c>
      <c r="I7" s="2">
        <f t="shared" ref="I7:I13" si="1">IF((H7*60%)&gt;5000,H7*60%,5000)</f>
        <v>18000</v>
      </c>
    </row>
    <row r="8" spans="4:16" ht="26" x14ac:dyDescent="0.6">
      <c r="D8" s="2" t="s">
        <v>22</v>
      </c>
      <c r="E8" s="2" t="s">
        <v>14</v>
      </c>
      <c r="F8" s="2" t="s">
        <v>28</v>
      </c>
      <c r="G8" s="2" t="str">
        <f t="shared" si="0"/>
        <v>Sr.Executive</v>
      </c>
      <c r="H8" s="2">
        <v>12000</v>
      </c>
      <c r="I8" s="2">
        <f t="shared" si="1"/>
        <v>7200</v>
      </c>
      <c r="K8" s="3" t="s">
        <v>31</v>
      </c>
    </row>
    <row r="9" spans="4:16" ht="18.5" x14ac:dyDescent="0.45">
      <c r="D9" s="2" t="s">
        <v>23</v>
      </c>
      <c r="E9" s="2" t="s">
        <v>15</v>
      </c>
      <c r="F9" s="2" t="s">
        <v>29</v>
      </c>
      <c r="G9" s="2" t="str">
        <f t="shared" si="0"/>
        <v>Sr.Executive</v>
      </c>
      <c r="H9" s="2">
        <v>13000</v>
      </c>
      <c r="I9" s="2">
        <f t="shared" si="1"/>
        <v>7800</v>
      </c>
      <c r="K9" t="s">
        <v>23</v>
      </c>
    </row>
    <row r="10" spans="4:16" ht="18.5" x14ac:dyDescent="0.45">
      <c r="D10" s="2" t="s">
        <v>24</v>
      </c>
      <c r="E10" s="2" t="s">
        <v>16</v>
      </c>
      <c r="F10" s="2" t="s">
        <v>29</v>
      </c>
      <c r="G10" s="2" t="str">
        <f t="shared" si="0"/>
        <v>Manager</v>
      </c>
      <c r="H10" s="2">
        <v>17000</v>
      </c>
      <c r="I10" s="2">
        <f t="shared" si="1"/>
        <v>10200</v>
      </c>
    </row>
    <row r="11" spans="4:16" ht="26" x14ac:dyDescent="0.6">
      <c r="D11" s="2" t="s">
        <v>25</v>
      </c>
      <c r="E11" s="2" t="s">
        <v>17</v>
      </c>
      <c r="F11" s="2" t="s">
        <v>29</v>
      </c>
      <c r="G11" s="2" t="str">
        <f t="shared" si="0"/>
        <v>Executive</v>
      </c>
      <c r="H11" s="2">
        <v>8500</v>
      </c>
      <c r="I11" s="2">
        <f t="shared" si="1"/>
        <v>5100</v>
      </c>
      <c r="K11" s="3" t="s">
        <v>31</v>
      </c>
      <c r="L11" s="3" t="s">
        <v>32</v>
      </c>
      <c r="M11" s="3" t="s">
        <v>2</v>
      </c>
      <c r="N11" s="3" t="s">
        <v>3</v>
      </c>
      <c r="O11" s="3" t="s">
        <v>4</v>
      </c>
      <c r="P11" s="3" t="s">
        <v>5</v>
      </c>
    </row>
    <row r="12" spans="4:16" ht="18.5" x14ac:dyDescent="0.45">
      <c r="D12" s="2" t="s">
        <v>26</v>
      </c>
      <c r="E12" s="2" t="s">
        <v>18</v>
      </c>
      <c r="F12" s="2" t="s">
        <v>30</v>
      </c>
      <c r="G12" s="2" t="str">
        <f t="shared" si="0"/>
        <v>Manager</v>
      </c>
      <c r="H12" s="2">
        <v>28000</v>
      </c>
      <c r="I12" s="2">
        <f t="shared" si="1"/>
        <v>16800</v>
      </c>
      <c r="K12" t="str" cm="1">
        <f t="array" ref="K12:P12">INDEX(D5:I13,MATCH(K9,D5:D13,0),)</f>
        <v>em_005</v>
      </c>
      <c r="L12" t="str">
        <v>MNO</v>
      </c>
      <c r="M12" t="str">
        <v>IT</v>
      </c>
      <c r="N12" t="str">
        <v>Sr.Executive</v>
      </c>
      <c r="O12">
        <v>13000</v>
      </c>
      <c r="P12">
        <v>7800</v>
      </c>
    </row>
    <row r="13" spans="4:16" ht="18.5" x14ac:dyDescent="0.45">
      <c r="D13" s="2" t="s">
        <v>27</v>
      </c>
      <c r="E13" s="2" t="s">
        <v>19</v>
      </c>
      <c r="F13" s="2" t="s">
        <v>30</v>
      </c>
      <c r="G13" s="2" t="str">
        <f>IF(H13&lt;10000,"Executive",IF(H13&lt;=15000,"Sr.Executive",IF(H13&lt;=32000,"Manager",IF(H6&lt;50000,"Sr.Executive"))))</f>
        <v>Sr.Executive</v>
      </c>
      <c r="H13" s="2">
        <v>45000</v>
      </c>
      <c r="I13" s="2">
        <f t="shared" si="1"/>
        <v>27000</v>
      </c>
    </row>
  </sheetData>
  <dataValidations count="2">
    <dataValidation type="list" allowBlank="1" showInputMessage="1" showErrorMessage="1" sqref="L5" xr:uid="{88D10F28-4840-4C50-950F-FB91AB709BD5}">
      <formula1>$D$5:$I$5</formula1>
    </dataValidation>
    <dataValidation type="list" allowBlank="1" showInputMessage="1" showErrorMessage="1" sqref="K9" xr:uid="{08EE91C7-69B5-437E-82E5-91BD5BB0D256}">
      <formula1>$D$6:$D$13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7252-35B9-49C4-92F5-D5F80AAE368E}">
  <sheetPr codeName="Sheet12"/>
  <dimension ref="A1:K21"/>
  <sheetViews>
    <sheetView workbookViewId="0">
      <selection activeCell="H3" sqref="H3"/>
    </sheetView>
  </sheetViews>
  <sheetFormatPr defaultRowHeight="14.5" x14ac:dyDescent="0.35"/>
  <cols>
    <col min="1" max="1" width="23.6328125" bestFit="1" customWidth="1"/>
    <col min="2" max="2" width="16.1796875" bestFit="1" customWidth="1"/>
    <col min="3" max="3" width="16.08984375" bestFit="1" customWidth="1"/>
    <col min="4" max="4" width="11.6328125" bestFit="1" customWidth="1"/>
    <col min="5" max="5" width="8" bestFit="1" customWidth="1"/>
    <col min="9" max="9" width="14.36328125" customWidth="1"/>
    <col min="10" max="10" width="6.81640625" bestFit="1" customWidth="1"/>
    <col min="11" max="11" width="8.36328125" bestFit="1" customWidth="1"/>
  </cols>
  <sheetData>
    <row r="1" spans="1:11" ht="21" x14ac:dyDescent="0.5">
      <c r="A1" s="11" t="s">
        <v>91</v>
      </c>
      <c r="B1" s="11" t="s">
        <v>92</v>
      </c>
      <c r="C1" s="11" t="s">
        <v>93</v>
      </c>
      <c r="D1" s="11" t="s">
        <v>2</v>
      </c>
      <c r="E1" s="11" t="s">
        <v>94</v>
      </c>
    </row>
    <row r="2" spans="1:11" ht="21" x14ac:dyDescent="0.5">
      <c r="A2" s="12" t="s">
        <v>71</v>
      </c>
      <c r="B2" s="13">
        <v>32299</v>
      </c>
      <c r="C2" s="12" t="s">
        <v>72</v>
      </c>
      <c r="D2" s="12" t="s">
        <v>59</v>
      </c>
      <c r="E2" s="12">
        <v>44000</v>
      </c>
      <c r="H2" s="19" t="s">
        <v>1</v>
      </c>
      <c r="I2" s="19" t="s">
        <v>155</v>
      </c>
      <c r="J2" s="19" t="s">
        <v>2</v>
      </c>
      <c r="K2" s="19" t="s">
        <v>94</v>
      </c>
    </row>
    <row r="3" spans="1:11" ht="18.5" x14ac:dyDescent="0.45">
      <c r="A3" s="12" t="s">
        <v>51</v>
      </c>
      <c r="B3" s="13">
        <v>32040</v>
      </c>
      <c r="C3" s="12" t="s">
        <v>65</v>
      </c>
      <c r="D3" s="12" t="s">
        <v>28</v>
      </c>
      <c r="E3" s="12">
        <v>47000</v>
      </c>
      <c r="H3" t="s">
        <v>75</v>
      </c>
      <c r="I3" s="20">
        <f>VLOOKUP($H$3,$A$1:$E$21,2,0)</f>
        <v>32120</v>
      </c>
      <c r="J3" s="20" t="str">
        <f>VLOOKUP($H$3,$A$1:$E$21,4,0)</f>
        <v>IT</v>
      </c>
      <c r="K3" s="21">
        <f>VLOOKUP($H$3,$A$1:$E$21,5,0)</f>
        <v>60500</v>
      </c>
    </row>
    <row r="4" spans="1:11" ht="18.5" x14ac:dyDescent="0.45">
      <c r="A4" s="12" t="s">
        <v>79</v>
      </c>
      <c r="B4" s="13">
        <v>32691</v>
      </c>
      <c r="C4" s="12" t="s">
        <v>80</v>
      </c>
      <c r="D4" s="12" t="s">
        <v>28</v>
      </c>
      <c r="E4" s="12">
        <v>47000</v>
      </c>
    </row>
    <row r="5" spans="1:11" ht="18.5" x14ac:dyDescent="0.45">
      <c r="A5" s="12" t="s">
        <v>47</v>
      </c>
      <c r="B5" s="13">
        <v>31118</v>
      </c>
      <c r="C5" s="12" t="s">
        <v>58</v>
      </c>
      <c r="D5" s="12" t="s">
        <v>59</v>
      </c>
      <c r="E5" s="12">
        <v>45000</v>
      </c>
    </row>
    <row r="6" spans="1:11" ht="18.5" x14ac:dyDescent="0.45">
      <c r="A6" s="12" t="s">
        <v>55</v>
      </c>
      <c r="B6" s="13">
        <v>31654</v>
      </c>
      <c r="C6" s="12" t="s">
        <v>69</v>
      </c>
      <c r="D6" s="12" t="s">
        <v>64</v>
      </c>
      <c r="E6" s="12">
        <v>49000</v>
      </c>
    </row>
    <row r="7" spans="1:11" ht="18.5" x14ac:dyDescent="0.45">
      <c r="A7" s="12" t="s">
        <v>54</v>
      </c>
      <c r="B7" s="13">
        <v>34081</v>
      </c>
      <c r="C7" s="12" t="s">
        <v>68</v>
      </c>
      <c r="D7" s="12" t="s">
        <v>29</v>
      </c>
      <c r="E7" s="12">
        <v>61000</v>
      </c>
    </row>
    <row r="8" spans="1:11" ht="18.5" x14ac:dyDescent="0.45">
      <c r="A8" s="12" t="s">
        <v>75</v>
      </c>
      <c r="B8" s="13">
        <v>32120</v>
      </c>
      <c r="C8" s="12" t="s">
        <v>76</v>
      </c>
      <c r="D8" s="12" t="s">
        <v>29</v>
      </c>
      <c r="E8" s="12">
        <v>60500</v>
      </c>
    </row>
    <row r="9" spans="1:11" ht="18.5" x14ac:dyDescent="0.45">
      <c r="A9" s="12" t="s">
        <v>85</v>
      </c>
      <c r="B9" s="13">
        <v>33123</v>
      </c>
      <c r="C9" s="12" t="s">
        <v>86</v>
      </c>
      <c r="D9" s="12" t="s">
        <v>29</v>
      </c>
      <c r="E9" s="12">
        <v>61500</v>
      </c>
    </row>
    <row r="10" spans="1:11" ht="18.5" x14ac:dyDescent="0.45">
      <c r="A10" s="12" t="s">
        <v>89</v>
      </c>
      <c r="B10" s="13">
        <v>34673</v>
      </c>
      <c r="C10" s="12" t="s">
        <v>90</v>
      </c>
      <c r="D10" s="12" t="s">
        <v>28</v>
      </c>
      <c r="E10" s="12">
        <v>47500</v>
      </c>
    </row>
    <row r="11" spans="1:11" ht="18.5" x14ac:dyDescent="0.45">
      <c r="A11" s="12" t="s">
        <v>73</v>
      </c>
      <c r="B11" s="13">
        <v>33905</v>
      </c>
      <c r="C11" s="12" t="s">
        <v>74</v>
      </c>
      <c r="D11" s="12" t="s">
        <v>61</v>
      </c>
      <c r="E11" s="12">
        <v>52500</v>
      </c>
    </row>
    <row r="12" spans="1:11" ht="18.5" x14ac:dyDescent="0.45">
      <c r="A12" s="12" t="s">
        <v>48</v>
      </c>
      <c r="B12" s="13">
        <v>33079</v>
      </c>
      <c r="C12" s="12" t="s">
        <v>60</v>
      </c>
      <c r="D12" s="12" t="s">
        <v>61</v>
      </c>
      <c r="E12" s="12">
        <v>52000</v>
      </c>
    </row>
    <row r="13" spans="1:11" ht="18.5" x14ac:dyDescent="0.45">
      <c r="A13" s="12" t="s">
        <v>87</v>
      </c>
      <c r="B13" s="13">
        <v>32165</v>
      </c>
      <c r="C13" s="12" t="s">
        <v>88</v>
      </c>
      <c r="D13" s="12" t="s">
        <v>64</v>
      </c>
      <c r="E13" s="12">
        <v>50000</v>
      </c>
    </row>
    <row r="14" spans="1:11" ht="18.5" x14ac:dyDescent="0.45">
      <c r="A14" s="12" t="s">
        <v>77</v>
      </c>
      <c r="B14" s="13">
        <v>33314</v>
      </c>
      <c r="C14" s="12" t="s">
        <v>78</v>
      </c>
      <c r="D14" s="12" t="s">
        <v>64</v>
      </c>
      <c r="E14" s="12">
        <v>49500</v>
      </c>
    </row>
    <row r="15" spans="1:11" ht="18.5" x14ac:dyDescent="0.45">
      <c r="A15" s="12" t="s">
        <v>49</v>
      </c>
      <c r="B15" s="13">
        <v>32450</v>
      </c>
      <c r="C15" s="12" t="s">
        <v>62</v>
      </c>
      <c r="D15" s="12" t="s">
        <v>29</v>
      </c>
      <c r="E15" s="12">
        <v>60000</v>
      </c>
    </row>
    <row r="16" spans="1:11" ht="18.5" x14ac:dyDescent="0.45">
      <c r="A16" s="12" t="s">
        <v>81</v>
      </c>
      <c r="B16" s="13">
        <v>34284</v>
      </c>
      <c r="C16" s="12" t="s">
        <v>82</v>
      </c>
      <c r="D16" s="12" t="s">
        <v>59</v>
      </c>
      <c r="E16" s="12">
        <v>46000</v>
      </c>
    </row>
    <row r="17" spans="1:5" ht="18.5" x14ac:dyDescent="0.45">
      <c r="A17" s="12" t="s">
        <v>50</v>
      </c>
      <c r="B17" s="13">
        <v>33618</v>
      </c>
      <c r="C17" s="12" t="s">
        <v>63</v>
      </c>
      <c r="D17" s="12" t="s">
        <v>64</v>
      </c>
      <c r="E17" s="12">
        <v>48000</v>
      </c>
    </row>
    <row r="18" spans="1:5" ht="18.5" x14ac:dyDescent="0.45">
      <c r="A18" s="12" t="s">
        <v>53</v>
      </c>
      <c r="B18" s="13">
        <v>32860</v>
      </c>
      <c r="C18" s="12" t="s">
        <v>67</v>
      </c>
      <c r="D18" s="12" t="s">
        <v>61</v>
      </c>
      <c r="E18" s="12">
        <v>53000</v>
      </c>
    </row>
    <row r="19" spans="1:5" ht="18.5" x14ac:dyDescent="0.45">
      <c r="A19" s="12" t="s">
        <v>83</v>
      </c>
      <c r="B19" s="13">
        <v>31521</v>
      </c>
      <c r="C19" s="12" t="s">
        <v>84</v>
      </c>
      <c r="D19" s="12" t="s">
        <v>61</v>
      </c>
      <c r="E19" s="12">
        <v>54000</v>
      </c>
    </row>
    <row r="20" spans="1:5" ht="18.5" x14ac:dyDescent="0.45">
      <c r="A20" s="12" t="s">
        <v>52</v>
      </c>
      <c r="B20" s="13">
        <v>33368</v>
      </c>
      <c r="C20" s="12" t="s">
        <v>66</v>
      </c>
      <c r="D20" s="12" t="s">
        <v>59</v>
      </c>
      <c r="E20" s="12">
        <v>45500</v>
      </c>
    </row>
    <row r="21" spans="1:5" ht="18.5" x14ac:dyDescent="0.45">
      <c r="A21" s="12" t="s">
        <v>56</v>
      </c>
      <c r="B21" s="13">
        <v>34379</v>
      </c>
      <c r="C21" s="12" t="s">
        <v>70</v>
      </c>
      <c r="D21" s="12" t="s">
        <v>28</v>
      </c>
      <c r="E21" s="12">
        <v>46500</v>
      </c>
    </row>
  </sheetData>
  <sortState xmlns:xlrd2="http://schemas.microsoft.com/office/spreadsheetml/2017/richdata2" ref="A2:E21">
    <sortCondition ref="A2:A21"/>
  </sortState>
  <dataValidations count="1">
    <dataValidation type="list" allowBlank="1" showInputMessage="1" showErrorMessage="1" sqref="H3" xr:uid="{01AB3279-1AB3-45DA-B22C-EFAC012954A7}">
      <formula1>$A$2:$A$21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832E-D9A3-4E60-8B7B-B98ECFBCCFCB}">
  <sheetPr codeName="Sheet13"/>
  <dimension ref="A1:L21"/>
  <sheetViews>
    <sheetView workbookViewId="0">
      <selection activeCell="C1" sqref="C1"/>
    </sheetView>
  </sheetViews>
  <sheetFormatPr defaultRowHeight="14.5" x14ac:dyDescent="0.35"/>
  <cols>
    <col min="1" max="1" width="23.6328125" bestFit="1" customWidth="1"/>
    <col min="2" max="2" width="16.453125" bestFit="1" customWidth="1"/>
    <col min="3" max="3" width="16.08984375" bestFit="1" customWidth="1"/>
    <col min="4" max="4" width="11.6328125" bestFit="1" customWidth="1"/>
    <col min="5" max="5" width="8.36328125" bestFit="1" customWidth="1"/>
    <col min="8" max="8" width="20.90625" bestFit="1" customWidth="1"/>
    <col min="9" max="9" width="16.453125" bestFit="1" customWidth="1"/>
    <col min="10" max="10" width="7.36328125" bestFit="1" customWidth="1"/>
    <col min="11" max="11" width="8.90625" customWidth="1"/>
    <col min="12" max="12" width="10.08984375" bestFit="1" customWidth="1"/>
  </cols>
  <sheetData>
    <row r="1" spans="1:12" ht="21" x14ac:dyDescent="0.5">
      <c r="A1" s="11" t="s">
        <v>91</v>
      </c>
      <c r="B1" s="11" t="s">
        <v>92</v>
      </c>
      <c r="C1" s="11" t="s">
        <v>93</v>
      </c>
      <c r="D1" s="11" t="s">
        <v>2</v>
      </c>
      <c r="E1" s="11" t="s">
        <v>94</v>
      </c>
    </row>
    <row r="2" spans="1:12" ht="21" x14ac:dyDescent="0.5">
      <c r="A2" s="12" t="s">
        <v>47</v>
      </c>
      <c r="B2" s="13">
        <v>31118</v>
      </c>
      <c r="C2" s="12" t="s">
        <v>58</v>
      </c>
      <c r="D2" s="12" t="s">
        <v>59</v>
      </c>
      <c r="E2" s="12">
        <v>45000</v>
      </c>
      <c r="H2" s="19" t="s">
        <v>91</v>
      </c>
      <c r="I2" s="19" t="s">
        <v>155</v>
      </c>
      <c r="J2" s="19" t="s">
        <v>156</v>
      </c>
      <c r="K2" s="19" t="s">
        <v>94</v>
      </c>
    </row>
    <row r="3" spans="1:12" ht="18.5" x14ac:dyDescent="0.45">
      <c r="A3" s="12" t="s">
        <v>48</v>
      </c>
      <c r="B3" s="13">
        <v>33079</v>
      </c>
      <c r="C3" s="12" t="s">
        <v>60</v>
      </c>
      <c r="D3" s="12" t="s">
        <v>61</v>
      </c>
      <c r="E3" s="12">
        <v>52000</v>
      </c>
      <c r="H3" t="s">
        <v>71</v>
      </c>
      <c r="I3" s="20">
        <f>VLOOKUP($H$3,$A$1:$E$21,2,0)</f>
        <v>32299</v>
      </c>
      <c r="J3" s="20" t="str">
        <f>VLOOKUP($H$3,$A$1:$E$21,4,0)</f>
        <v>HR</v>
      </c>
      <c r="K3" s="21">
        <f>VLOOKUP($H$3,$A$1:$E$21,5,0)</f>
        <v>44000</v>
      </c>
    </row>
    <row r="4" spans="1:12" ht="18.5" x14ac:dyDescent="0.45">
      <c r="A4" s="12" t="s">
        <v>49</v>
      </c>
      <c r="B4" s="13">
        <v>32450</v>
      </c>
      <c r="C4" s="12" t="s">
        <v>62</v>
      </c>
      <c r="D4" s="12" t="s">
        <v>29</v>
      </c>
      <c r="E4" s="12">
        <v>60000</v>
      </c>
    </row>
    <row r="5" spans="1:12" ht="18.5" x14ac:dyDescent="0.45">
      <c r="A5" s="12" t="s">
        <v>50</v>
      </c>
      <c r="B5" s="13">
        <v>33618</v>
      </c>
      <c r="C5" s="12" t="s">
        <v>63</v>
      </c>
      <c r="D5" s="12" t="s">
        <v>64</v>
      </c>
      <c r="E5" s="12">
        <v>48000</v>
      </c>
      <c r="H5" t="s">
        <v>91</v>
      </c>
    </row>
    <row r="6" spans="1:12" ht="18.5" x14ac:dyDescent="0.45">
      <c r="A6" s="12" t="s">
        <v>51</v>
      </c>
      <c r="B6" s="13">
        <v>32040</v>
      </c>
      <c r="C6" s="12" t="s">
        <v>65</v>
      </c>
      <c r="D6" s="12" t="s">
        <v>28</v>
      </c>
      <c r="E6" s="12">
        <v>47000</v>
      </c>
      <c r="H6" t="s">
        <v>71</v>
      </c>
    </row>
    <row r="7" spans="1:12" ht="18.5" x14ac:dyDescent="0.45">
      <c r="A7" s="12" t="s">
        <v>52</v>
      </c>
      <c r="B7" s="13">
        <v>33368</v>
      </c>
      <c r="C7" s="12" t="s">
        <v>66</v>
      </c>
      <c r="D7" s="12" t="s">
        <v>59</v>
      </c>
      <c r="E7" s="12">
        <v>45500</v>
      </c>
    </row>
    <row r="8" spans="1:12" ht="18.5" x14ac:dyDescent="0.45">
      <c r="A8" s="12" t="s">
        <v>53</v>
      </c>
      <c r="B8" s="13">
        <v>32860</v>
      </c>
      <c r="C8" s="12" t="s">
        <v>67</v>
      </c>
      <c r="D8" s="12" t="s">
        <v>61</v>
      </c>
      <c r="E8" s="12">
        <v>53000</v>
      </c>
    </row>
    <row r="9" spans="1:12" ht="21" x14ac:dyDescent="0.5">
      <c r="A9" s="12" t="s">
        <v>54</v>
      </c>
      <c r="B9" s="13">
        <v>34081</v>
      </c>
      <c r="C9" s="12" t="s">
        <v>68</v>
      </c>
      <c r="D9" s="12" t="s">
        <v>29</v>
      </c>
      <c r="E9" s="12">
        <v>61000</v>
      </c>
      <c r="H9" s="11" t="s">
        <v>91</v>
      </c>
      <c r="I9" s="11" t="s">
        <v>92</v>
      </c>
      <c r="J9" s="11" t="s">
        <v>93</v>
      </c>
      <c r="K9" s="11" t="s">
        <v>2</v>
      </c>
      <c r="L9" s="11" t="s">
        <v>94</v>
      </c>
    </row>
    <row r="10" spans="1:12" ht="18.5" x14ac:dyDescent="0.45">
      <c r="A10" s="12" t="s">
        <v>55</v>
      </c>
      <c r="B10" s="13">
        <v>31654</v>
      </c>
      <c r="C10" s="12" t="s">
        <v>69</v>
      </c>
      <c r="D10" s="12" t="s">
        <v>64</v>
      </c>
      <c r="E10" s="12">
        <v>49000</v>
      </c>
      <c r="H10" t="str">
        <f>INDEX($A$1:$E$21,MATCH(H6,A1:A21,0),MATCH(A1,A1:E1,0))</f>
        <v>Abhishek Saha</v>
      </c>
      <c r="I10" s="32">
        <f>INDEX($A$1:$E$21,MATCH(H6,$A$1:$A$21,0),MATCH(I$9,$A$1:$E$1,0))</f>
        <v>32299</v>
      </c>
      <c r="J10" s="32" t="str">
        <f>INDEX($A$1:$E$21,MATCH(H6,A1:A21,0),MATCH(J9,A1:E1,0))</f>
        <v>Midnapore</v>
      </c>
      <c r="K10" s="32" t="str">
        <f>INDEX(A1:E21,MATCH(H6,A1:A21,0),MATCH(K9,A1:E1,0))</f>
        <v>HR</v>
      </c>
      <c r="L10" s="36">
        <f>INDEX(A1:E21,MATCH(H6,A1:A21,0),MATCH(L9,A1:E1,0))</f>
        <v>44000</v>
      </c>
    </row>
    <row r="11" spans="1:12" ht="18.5" x14ac:dyDescent="0.45">
      <c r="A11" s="12" t="s">
        <v>56</v>
      </c>
      <c r="B11" s="13">
        <v>34379</v>
      </c>
      <c r="C11" s="12" t="s">
        <v>70</v>
      </c>
      <c r="D11" s="12" t="s">
        <v>28</v>
      </c>
      <c r="E11" s="12">
        <v>46500</v>
      </c>
      <c r="H11" t="str" cm="1">
        <f t="array" ref="H11:L11">INDEX(A1:E21,MATCH(H6,A1:A21,0),)</f>
        <v>Abhishek Saha</v>
      </c>
      <c r="I11" s="32">
        <v>32299</v>
      </c>
      <c r="J11" t="str">
        <v>Midnapore</v>
      </c>
      <c r="K11" t="str">
        <v>HR</v>
      </c>
      <c r="L11">
        <v>44000</v>
      </c>
    </row>
    <row r="12" spans="1:12" ht="18.5" x14ac:dyDescent="0.45">
      <c r="A12" s="12" t="s">
        <v>71</v>
      </c>
      <c r="B12" s="13">
        <v>32299</v>
      </c>
      <c r="C12" s="12" t="s">
        <v>72</v>
      </c>
      <c r="D12" s="12" t="s">
        <v>59</v>
      </c>
      <c r="E12" s="12">
        <v>44000</v>
      </c>
    </row>
    <row r="13" spans="1:12" ht="18.5" x14ac:dyDescent="0.45">
      <c r="A13" s="12" t="s">
        <v>73</v>
      </c>
      <c r="B13" s="13">
        <v>33905</v>
      </c>
      <c r="C13" s="12" t="s">
        <v>74</v>
      </c>
      <c r="D13" s="12" t="s">
        <v>61</v>
      </c>
      <c r="E13" s="12">
        <v>52500</v>
      </c>
    </row>
    <row r="14" spans="1:12" ht="18.5" x14ac:dyDescent="0.45">
      <c r="A14" s="12" t="s">
        <v>75</v>
      </c>
      <c r="B14" s="13">
        <v>32120</v>
      </c>
      <c r="C14" s="12" t="s">
        <v>76</v>
      </c>
      <c r="D14" s="12" t="s">
        <v>29</v>
      </c>
      <c r="E14" s="12">
        <v>60500</v>
      </c>
    </row>
    <row r="15" spans="1:12" ht="18.5" x14ac:dyDescent="0.45">
      <c r="A15" s="12" t="s">
        <v>77</v>
      </c>
      <c r="B15" s="13">
        <v>33314</v>
      </c>
      <c r="C15" s="12" t="s">
        <v>78</v>
      </c>
      <c r="D15" s="12" t="s">
        <v>64</v>
      </c>
      <c r="E15" s="12">
        <v>49500</v>
      </c>
    </row>
    <row r="16" spans="1:12" ht="18.5" x14ac:dyDescent="0.45">
      <c r="A16" s="12" t="s">
        <v>79</v>
      </c>
      <c r="B16" s="13">
        <v>32691</v>
      </c>
      <c r="C16" s="12" t="s">
        <v>80</v>
      </c>
      <c r="D16" s="12" t="s">
        <v>28</v>
      </c>
      <c r="E16" s="12">
        <v>47000</v>
      </c>
    </row>
    <row r="17" spans="1:5" ht="18.5" x14ac:dyDescent="0.45">
      <c r="A17" s="12" t="s">
        <v>81</v>
      </c>
      <c r="B17" s="13">
        <v>34284</v>
      </c>
      <c r="C17" s="12" t="s">
        <v>82</v>
      </c>
      <c r="D17" s="12" t="s">
        <v>59</v>
      </c>
      <c r="E17" s="12">
        <v>46000</v>
      </c>
    </row>
    <row r="18" spans="1:5" ht="18.5" x14ac:dyDescent="0.45">
      <c r="A18" s="12" t="s">
        <v>83</v>
      </c>
      <c r="B18" s="13">
        <v>31521</v>
      </c>
      <c r="C18" s="12" t="s">
        <v>84</v>
      </c>
      <c r="D18" s="12" t="s">
        <v>61</v>
      </c>
      <c r="E18" s="12">
        <v>54000</v>
      </c>
    </row>
    <row r="19" spans="1:5" ht="18.5" x14ac:dyDescent="0.45">
      <c r="A19" s="12" t="s">
        <v>85</v>
      </c>
      <c r="B19" s="13">
        <v>33123</v>
      </c>
      <c r="C19" s="12" t="s">
        <v>86</v>
      </c>
      <c r="D19" s="12" t="s">
        <v>29</v>
      </c>
      <c r="E19" s="12">
        <v>61500</v>
      </c>
    </row>
    <row r="20" spans="1:5" ht="18.5" x14ac:dyDescent="0.45">
      <c r="A20" s="12" t="s">
        <v>87</v>
      </c>
      <c r="B20" s="13">
        <v>32165</v>
      </c>
      <c r="C20" s="12" t="s">
        <v>88</v>
      </c>
      <c r="D20" s="12" t="s">
        <v>64</v>
      </c>
      <c r="E20" s="12">
        <v>50000</v>
      </c>
    </row>
    <row r="21" spans="1:5" ht="18.5" x14ac:dyDescent="0.45">
      <c r="A21" s="12" t="s">
        <v>89</v>
      </c>
      <c r="B21" s="13">
        <v>34673</v>
      </c>
      <c r="C21" s="12" t="s">
        <v>90</v>
      </c>
      <c r="D21" s="12" t="s">
        <v>28</v>
      </c>
      <c r="E21" s="12">
        <v>47500</v>
      </c>
    </row>
  </sheetData>
  <dataValidations count="1">
    <dataValidation type="list" allowBlank="1" showInputMessage="1" showErrorMessage="1" sqref="H3 H6" xr:uid="{E98FDAD0-5BA3-4186-A004-225CF55EFF52}">
      <formula1>$A$2:$A$21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CD59-FBE0-4987-B85F-A77A7C6CFBD5}">
  <dimension ref="A1:F9"/>
  <sheetViews>
    <sheetView workbookViewId="0">
      <selection activeCell="C2" sqref="C2:F9"/>
    </sheetView>
  </sheetViews>
  <sheetFormatPr defaultRowHeight="14.5" x14ac:dyDescent="0.35"/>
  <cols>
    <col min="1" max="1" width="10.1796875" bestFit="1" customWidth="1"/>
    <col min="2" max="2" width="21" bestFit="1" customWidth="1"/>
    <col min="3" max="3" width="20" bestFit="1" customWidth="1"/>
    <col min="4" max="4" width="19" bestFit="1" customWidth="1"/>
    <col min="5" max="5" width="26.54296875" bestFit="1" customWidth="1"/>
    <col min="6" max="6" width="18.26953125" bestFit="1" customWidth="1"/>
  </cols>
  <sheetData>
    <row r="1" spans="1:6" ht="18" x14ac:dyDescent="0.35">
      <c r="A1" s="37" t="s">
        <v>184</v>
      </c>
      <c r="B1" s="37" t="s">
        <v>185</v>
      </c>
      <c r="C1" s="37" t="s">
        <v>186</v>
      </c>
      <c r="D1" s="37" t="s">
        <v>187</v>
      </c>
      <c r="E1" s="37" t="s">
        <v>188</v>
      </c>
      <c r="F1" s="37" t="s">
        <v>189</v>
      </c>
    </row>
    <row r="2" spans="1:6" ht="35" x14ac:dyDescent="0.35">
      <c r="A2" s="38" t="s">
        <v>190</v>
      </c>
      <c r="B2" s="38" t="s">
        <v>191</v>
      </c>
      <c r="C2" s="39">
        <v>46037</v>
      </c>
      <c r="D2" s="38">
        <v>5</v>
      </c>
      <c r="E2" s="38">
        <v>1200</v>
      </c>
      <c r="F2" s="38" t="s">
        <v>192</v>
      </c>
    </row>
    <row r="3" spans="1:6" ht="17.5" x14ac:dyDescent="0.35">
      <c r="A3" s="38" t="s">
        <v>193</v>
      </c>
      <c r="B3" s="38" t="s">
        <v>194</v>
      </c>
      <c r="C3" s="39">
        <v>46223</v>
      </c>
      <c r="D3" s="38">
        <v>25</v>
      </c>
      <c r="E3" s="38">
        <v>850</v>
      </c>
      <c r="F3" s="38" t="s">
        <v>195</v>
      </c>
    </row>
    <row r="4" spans="1:6" ht="35" x14ac:dyDescent="0.35">
      <c r="A4" s="38" t="s">
        <v>196</v>
      </c>
      <c r="B4" s="38" t="s">
        <v>197</v>
      </c>
      <c r="C4" s="39">
        <v>46244</v>
      </c>
      <c r="D4" s="38">
        <v>8</v>
      </c>
      <c r="E4" s="38">
        <v>400</v>
      </c>
      <c r="F4" s="38" t="s">
        <v>198</v>
      </c>
    </row>
    <row r="5" spans="1:6" ht="17.5" x14ac:dyDescent="0.35">
      <c r="A5" s="38" t="s">
        <v>199</v>
      </c>
      <c r="B5" s="38" t="s">
        <v>200</v>
      </c>
      <c r="C5" s="39">
        <v>46270</v>
      </c>
      <c r="D5" s="38">
        <v>12</v>
      </c>
      <c r="E5" s="38">
        <v>2200</v>
      </c>
      <c r="F5" s="38" t="s">
        <v>192</v>
      </c>
    </row>
    <row r="6" spans="1:6" ht="35" x14ac:dyDescent="0.35">
      <c r="A6" s="38" t="s">
        <v>201</v>
      </c>
      <c r="B6" s="38" t="s">
        <v>202</v>
      </c>
      <c r="C6" s="39">
        <v>46236</v>
      </c>
      <c r="D6" s="38">
        <v>3</v>
      </c>
      <c r="E6" s="38">
        <v>350</v>
      </c>
      <c r="F6" s="38" t="s">
        <v>195</v>
      </c>
    </row>
    <row r="7" spans="1:6" ht="17.5" x14ac:dyDescent="0.35">
      <c r="A7" s="38" t="s">
        <v>203</v>
      </c>
      <c r="B7" s="38" t="s">
        <v>204</v>
      </c>
      <c r="C7" s="39">
        <v>46262</v>
      </c>
      <c r="D7" s="38">
        <v>50</v>
      </c>
      <c r="E7" s="38">
        <v>150</v>
      </c>
      <c r="F7" s="38" t="s">
        <v>198</v>
      </c>
    </row>
    <row r="8" spans="1:6" ht="17.5" x14ac:dyDescent="0.35">
      <c r="A8" s="38" t="s">
        <v>205</v>
      </c>
      <c r="B8" s="38" t="s">
        <v>206</v>
      </c>
      <c r="C8" s="39">
        <v>46249</v>
      </c>
      <c r="D8" s="38">
        <v>9</v>
      </c>
      <c r="E8" s="38">
        <v>500</v>
      </c>
      <c r="F8" s="38" t="s">
        <v>192</v>
      </c>
    </row>
    <row r="9" spans="1:6" ht="35" x14ac:dyDescent="0.35">
      <c r="A9" s="38" t="s">
        <v>207</v>
      </c>
      <c r="B9" s="38" t="s">
        <v>208</v>
      </c>
      <c r="C9" s="39">
        <v>46266</v>
      </c>
      <c r="D9" s="38">
        <v>2</v>
      </c>
      <c r="E9" s="38">
        <v>950</v>
      </c>
      <c r="F9" s="38" t="s">
        <v>195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6778-E89E-4B8F-912B-121F89D4BFD9}">
  <dimension ref="A1:I15"/>
  <sheetViews>
    <sheetView workbookViewId="0">
      <selection activeCell="G2" sqref="G2"/>
    </sheetView>
  </sheetViews>
  <sheetFormatPr defaultRowHeight="14.5" x14ac:dyDescent="0.35"/>
  <cols>
    <col min="1" max="1" width="10.08984375" bestFit="1" customWidth="1"/>
    <col min="2" max="2" width="21" customWidth="1"/>
    <col min="3" max="3" width="20.7265625" bestFit="1" customWidth="1"/>
    <col min="4" max="4" width="9.1796875" bestFit="1" customWidth="1"/>
    <col min="5" max="5" width="9.26953125" bestFit="1" customWidth="1"/>
    <col min="6" max="6" width="10.453125" bestFit="1" customWidth="1"/>
    <col min="7" max="7" width="10.1796875" customWidth="1"/>
    <col min="13" max="13" width="14.54296875" bestFit="1" customWidth="1"/>
  </cols>
  <sheetData>
    <row r="1" spans="1:9" ht="21" x14ac:dyDescent="0.5">
      <c r="A1" s="35" t="s">
        <v>182</v>
      </c>
      <c r="B1" s="35" t="s">
        <v>91</v>
      </c>
      <c r="C1" s="35" t="s">
        <v>92</v>
      </c>
      <c r="D1" s="35" t="s">
        <v>93</v>
      </c>
      <c r="E1" s="35" t="s">
        <v>2</v>
      </c>
      <c r="F1" s="35" t="s">
        <v>94</v>
      </c>
      <c r="G1" s="35" t="s">
        <v>183</v>
      </c>
    </row>
    <row r="2" spans="1:9" ht="21" x14ac:dyDescent="0.5">
      <c r="A2" s="31">
        <v>1</v>
      </c>
      <c r="B2" s="31" t="s">
        <v>47</v>
      </c>
      <c r="C2" s="33">
        <v>31118</v>
      </c>
      <c r="D2" s="31" t="s">
        <v>58</v>
      </c>
      <c r="E2" s="31" t="s">
        <v>59</v>
      </c>
      <c r="F2" s="31">
        <v>45000</v>
      </c>
      <c r="G2" s="34">
        <v>0.4</v>
      </c>
      <c r="I2" s="15" t="s">
        <v>2</v>
      </c>
    </row>
    <row r="3" spans="1:9" x14ac:dyDescent="0.35">
      <c r="A3" s="31">
        <v>2</v>
      </c>
      <c r="B3" s="31" t="s">
        <v>48</v>
      </c>
      <c r="C3" s="33">
        <v>33079</v>
      </c>
      <c r="D3" s="31" t="s">
        <v>60</v>
      </c>
      <c r="E3" s="31" t="s">
        <v>61</v>
      </c>
      <c r="F3" s="31">
        <v>52000</v>
      </c>
      <c r="G3" s="34">
        <v>0.5</v>
      </c>
      <c r="I3" t="s">
        <v>64</v>
      </c>
    </row>
    <row r="4" spans="1:9" x14ac:dyDescent="0.35">
      <c r="A4" s="31">
        <v>3</v>
      </c>
      <c r="B4" s="31" t="s">
        <v>49</v>
      </c>
      <c r="C4" s="33">
        <v>32450</v>
      </c>
      <c r="D4" s="31" t="s">
        <v>62</v>
      </c>
      <c r="E4" s="31" t="s">
        <v>29</v>
      </c>
      <c r="F4" s="31">
        <v>60000</v>
      </c>
      <c r="G4" s="34">
        <v>0.55000000000000004</v>
      </c>
    </row>
    <row r="5" spans="1:9" x14ac:dyDescent="0.35">
      <c r="A5" s="31">
        <v>4</v>
      </c>
      <c r="B5" s="31" t="s">
        <v>50</v>
      </c>
      <c r="C5" s="33">
        <v>33618</v>
      </c>
      <c r="D5" s="31" t="s">
        <v>63</v>
      </c>
      <c r="E5" s="31" t="s">
        <v>64</v>
      </c>
      <c r="F5" s="31">
        <v>48000</v>
      </c>
      <c r="G5" s="34">
        <v>0.42</v>
      </c>
    </row>
    <row r="6" spans="1:9" x14ac:dyDescent="0.35">
      <c r="A6" s="31">
        <v>5</v>
      </c>
      <c r="B6" s="31" t="s">
        <v>51</v>
      </c>
      <c r="C6" s="33">
        <v>32040</v>
      </c>
      <c r="D6" s="31" t="s">
        <v>65</v>
      </c>
      <c r="E6" s="31" t="s">
        <v>28</v>
      </c>
      <c r="F6" s="31">
        <v>47000</v>
      </c>
      <c r="G6" s="34">
        <v>0.41</v>
      </c>
    </row>
    <row r="7" spans="1:9" x14ac:dyDescent="0.35">
      <c r="A7" s="31">
        <v>6</v>
      </c>
      <c r="B7" s="31" t="s">
        <v>52</v>
      </c>
      <c r="C7" s="33">
        <v>33368</v>
      </c>
      <c r="D7" s="31" t="s">
        <v>66</v>
      </c>
      <c r="E7" s="31" t="s">
        <v>59</v>
      </c>
      <c r="F7" s="31">
        <v>45500</v>
      </c>
      <c r="G7" s="34">
        <v>0.4</v>
      </c>
    </row>
    <row r="8" spans="1:9" x14ac:dyDescent="0.35">
      <c r="A8" s="31">
        <v>7</v>
      </c>
      <c r="B8" s="31" t="s">
        <v>53</v>
      </c>
      <c r="C8" s="33">
        <v>32860</v>
      </c>
      <c r="D8" s="31" t="s">
        <v>67</v>
      </c>
      <c r="E8" s="31" t="s">
        <v>61</v>
      </c>
      <c r="F8" s="31">
        <v>53000</v>
      </c>
      <c r="G8" s="34">
        <v>0.51</v>
      </c>
    </row>
    <row r="9" spans="1:9" x14ac:dyDescent="0.35">
      <c r="A9" s="31">
        <v>8</v>
      </c>
      <c r="B9" s="31" t="s">
        <v>54</v>
      </c>
      <c r="C9" s="33">
        <v>34081</v>
      </c>
      <c r="D9" s="31" t="s">
        <v>68</v>
      </c>
      <c r="E9" s="31" t="s">
        <v>29</v>
      </c>
      <c r="F9" s="31">
        <v>61000</v>
      </c>
      <c r="G9" s="34">
        <v>0.56000000000000005</v>
      </c>
    </row>
    <row r="10" spans="1:9" x14ac:dyDescent="0.35">
      <c r="A10" s="31">
        <v>9</v>
      </c>
      <c r="B10" s="31" t="s">
        <v>55</v>
      </c>
      <c r="C10" s="33">
        <v>31654</v>
      </c>
      <c r="D10" s="31" t="s">
        <v>69</v>
      </c>
      <c r="E10" s="31" t="s">
        <v>64</v>
      </c>
      <c r="F10" s="31">
        <v>49000</v>
      </c>
      <c r="G10" s="34">
        <v>0.43</v>
      </c>
    </row>
    <row r="14" spans="1:9" x14ac:dyDescent="0.35">
      <c r="F14" t="str" cm="1">
        <f t="array" ref="F14">IF(G14="","",ROW(11:11))</f>
        <v/>
      </c>
    </row>
    <row r="15" spans="1:9" x14ac:dyDescent="0.35">
      <c r="F15" t="str" cm="1">
        <f t="array" ref="F15">IF(G15="","",ROW(12:12))</f>
        <v/>
      </c>
    </row>
  </sheetData>
  <conditionalFormatting sqref="A2:G10">
    <cfRule type="expression" dxfId="5" priority="3">
      <formula>$E2=$I$3</formula>
    </cfRule>
  </conditionalFormatting>
  <dataValidations count="1">
    <dataValidation type="list" allowBlank="1" showInputMessage="1" showErrorMessage="1" sqref="I3" xr:uid="{B2EA7E89-8E7E-483B-BE60-4B5AF009027A}">
      <formula1>$E$2:$E$10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6C3CCFC-B42A-4C99-B190-BB18FD694FDF}">
            <x14:iconSet iconSet="3Symbols2" custom="1">
              <x14:cfvo type="percent">
                <xm:f>0</xm:f>
              </x14:cfvo>
              <x14:cfvo type="percent">
                <xm:f>40</xm:f>
              </x14:cfvo>
              <x14:cfvo type="percent">
                <xm:f>50</xm:f>
              </x14:cfvo>
              <x14:cfIcon iconSet="3Symbols2" iconId="0"/>
              <x14:cfIcon iconSet="NoIcons" iconId="0"/>
              <x14:cfIcon iconSet="3Symbols2" iconId="2"/>
            </x14:iconSet>
          </x14:cfRule>
          <x14:cfRule type="iconSet" priority="2" id="{893D79F9-8276-4CE8-B655-90278613C814}">
            <x14:iconSet custom="1">
              <x14:cfvo type="percent">
                <xm:f>0</xm:f>
              </x14:cfvo>
              <x14:cfvo type="percent">
                <xm:f>42</xm:f>
              </x14:cfvo>
              <x14:cfvo type="percent">
                <xm:f>50</xm:f>
              </x14:cfvo>
              <x14:cfIcon iconSet="3TrafficLights2" iconId="0"/>
              <x14:cfIcon iconSet="3Symbols2" iconId="0"/>
              <x14:cfIcon iconSet="3Symbols2" iconId="2"/>
            </x14:iconSet>
          </x14:cfRule>
          <xm:sqref>G2:G10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07A6-4BCE-4C1B-8A81-30295AB55316}">
  <sheetPr codeName="Sheet14"/>
  <dimension ref="A1:O23"/>
  <sheetViews>
    <sheetView workbookViewId="0">
      <selection activeCell="G19" sqref="G19"/>
    </sheetView>
  </sheetViews>
  <sheetFormatPr defaultRowHeight="18.5" x14ac:dyDescent="0.45"/>
  <cols>
    <col min="1" max="5" width="14.6328125" style="2" customWidth="1"/>
    <col min="6" max="6" width="13.453125" style="2" bestFit="1" customWidth="1"/>
    <col min="7" max="7" width="40.36328125" bestFit="1" customWidth="1"/>
    <col min="8" max="8" width="40.36328125" customWidth="1"/>
    <col min="10" max="10" width="12.26953125" customWidth="1"/>
    <col min="14" max="14" width="12.08984375" customWidth="1"/>
  </cols>
  <sheetData>
    <row r="1" spans="1:15" x14ac:dyDescent="0.35">
      <c r="A1" s="16" t="s">
        <v>95</v>
      </c>
      <c r="B1" s="16" t="s">
        <v>96</v>
      </c>
      <c r="C1" s="16" t="s">
        <v>97</v>
      </c>
      <c r="D1" s="16" t="s">
        <v>98</v>
      </c>
      <c r="E1" s="16" t="s">
        <v>99</v>
      </c>
      <c r="F1" s="16" t="s">
        <v>100</v>
      </c>
      <c r="G1" s="27" t="s">
        <v>42</v>
      </c>
      <c r="H1" s="28" t="s">
        <v>180</v>
      </c>
    </row>
    <row r="2" spans="1:15" ht="21" x14ac:dyDescent="0.5">
      <c r="A2" s="14" t="s">
        <v>101</v>
      </c>
      <c r="B2" s="14">
        <v>80</v>
      </c>
      <c r="C2" s="14">
        <v>75</v>
      </c>
      <c r="D2" s="14">
        <v>90</v>
      </c>
      <c r="E2" s="14" t="s">
        <v>102</v>
      </c>
      <c r="F2" s="14" t="s">
        <v>103</v>
      </c>
      <c r="G2">
        <f>SUM(B2:D2)</f>
        <v>245</v>
      </c>
      <c r="I2" s="42" t="s">
        <v>112</v>
      </c>
      <c r="J2" s="43"/>
      <c r="K2" s="15"/>
      <c r="L2" s="15"/>
      <c r="M2" s="42" t="s">
        <v>113</v>
      </c>
      <c r="N2" s="43"/>
      <c r="O2" s="15"/>
    </row>
    <row r="3" spans="1:15" ht="21" x14ac:dyDescent="0.5">
      <c r="A3" s="14" t="s">
        <v>104</v>
      </c>
      <c r="B3" s="14">
        <v>65</v>
      </c>
      <c r="C3" s="14">
        <v>70</v>
      </c>
      <c r="D3" s="14">
        <v>60</v>
      </c>
      <c r="E3" s="14" t="s">
        <v>102</v>
      </c>
      <c r="F3" s="14" t="s">
        <v>103</v>
      </c>
      <c r="G3">
        <f t="shared" ref="G3:G8" si="0">SUM(B3:D3)</f>
        <v>195</v>
      </c>
      <c r="I3" s="44">
        <f>SUMIF(E2:E8,"A",B2:B8)</f>
        <v>270</v>
      </c>
      <c r="J3" s="44"/>
      <c r="M3" s="44">
        <f>SUMIFS(C2:C8,E2:E8,"A",F2:F8,"Present")</f>
        <v>205</v>
      </c>
      <c r="N3" s="44"/>
    </row>
    <row r="4" spans="1:15" x14ac:dyDescent="0.35">
      <c r="A4" s="14" t="s">
        <v>105</v>
      </c>
      <c r="B4" s="14">
        <v>90</v>
      </c>
      <c r="C4" s="14">
        <v>88</v>
      </c>
      <c r="D4" s="14">
        <v>95</v>
      </c>
      <c r="E4" s="14" t="s">
        <v>106</v>
      </c>
      <c r="F4" s="14" t="s">
        <v>107</v>
      </c>
      <c r="G4">
        <f t="shared" si="0"/>
        <v>273</v>
      </c>
    </row>
    <row r="5" spans="1:15" x14ac:dyDescent="0.35">
      <c r="A5" s="14" t="s">
        <v>108</v>
      </c>
      <c r="B5" s="14">
        <v>78</v>
      </c>
      <c r="C5" s="14">
        <v>82</v>
      </c>
      <c r="D5" s="14">
        <v>85</v>
      </c>
      <c r="E5" s="14" t="s">
        <v>106</v>
      </c>
      <c r="F5" s="14" t="s">
        <v>103</v>
      </c>
      <c r="G5">
        <f t="shared" si="0"/>
        <v>245</v>
      </c>
    </row>
    <row r="6" spans="1:15" ht="21" x14ac:dyDescent="0.5">
      <c r="A6" s="14" t="s">
        <v>109</v>
      </c>
      <c r="B6" s="14">
        <v>55</v>
      </c>
      <c r="C6" s="14">
        <v>60</v>
      </c>
      <c r="D6" s="14">
        <v>58</v>
      </c>
      <c r="E6" s="14" t="s">
        <v>102</v>
      </c>
      <c r="F6" s="14" t="s">
        <v>103</v>
      </c>
      <c r="G6">
        <f t="shared" si="0"/>
        <v>173</v>
      </c>
      <c r="I6" s="42" t="s">
        <v>114</v>
      </c>
      <c r="J6" s="43"/>
      <c r="M6" s="42" t="s">
        <v>115</v>
      </c>
      <c r="N6" s="43"/>
    </row>
    <row r="7" spans="1:15" ht="21" x14ac:dyDescent="0.5">
      <c r="A7" s="14" t="s">
        <v>110</v>
      </c>
      <c r="B7" s="14">
        <v>92</v>
      </c>
      <c r="C7" s="14">
        <v>95</v>
      </c>
      <c r="D7" s="14">
        <v>98</v>
      </c>
      <c r="E7" s="14" t="s">
        <v>106</v>
      </c>
      <c r="F7" s="14" t="s">
        <v>103</v>
      </c>
      <c r="G7">
        <f t="shared" si="0"/>
        <v>285</v>
      </c>
      <c r="I7" s="44">
        <f>COUNTIF(E2:E8,"A")</f>
        <v>4</v>
      </c>
      <c r="J7" s="44"/>
      <c r="M7" s="44">
        <f>COUNTIFS(E2:E8,"A",F2:F8,"Present")</f>
        <v>3</v>
      </c>
      <c r="N7" s="44"/>
    </row>
    <row r="8" spans="1:15" x14ac:dyDescent="0.35">
      <c r="A8" s="14" t="s">
        <v>111</v>
      </c>
      <c r="B8" s="14">
        <v>70</v>
      </c>
      <c r="C8" s="14">
        <v>68</v>
      </c>
      <c r="D8" s="14">
        <v>72</v>
      </c>
      <c r="E8" s="14" t="s">
        <v>102</v>
      </c>
      <c r="F8" s="14" t="s">
        <v>107</v>
      </c>
      <c r="G8">
        <f t="shared" si="0"/>
        <v>210</v>
      </c>
    </row>
    <row r="11" spans="1:15" ht="21" x14ac:dyDescent="0.5">
      <c r="E11" s="15"/>
    </row>
    <row r="12" spans="1:15" ht="21" x14ac:dyDescent="0.5">
      <c r="A12" s="23" t="s">
        <v>157</v>
      </c>
      <c r="B12" s="23" t="s">
        <v>158</v>
      </c>
      <c r="C12" s="23" t="s">
        <v>159</v>
      </c>
      <c r="D12" s="23" t="s">
        <v>160</v>
      </c>
      <c r="E12" s="23" t="s">
        <v>42</v>
      </c>
      <c r="G12" s="26" t="s">
        <v>178</v>
      </c>
      <c r="H12" s="22"/>
    </row>
    <row r="13" spans="1:15" x14ac:dyDescent="0.45">
      <c r="A13" s="24" t="s">
        <v>161</v>
      </c>
      <c r="B13" s="25" t="s">
        <v>162</v>
      </c>
      <c r="C13" s="25">
        <v>5</v>
      </c>
      <c r="D13" s="25">
        <v>20200</v>
      </c>
      <c r="E13" s="25">
        <v>101000</v>
      </c>
      <c r="G13" t="s">
        <v>165</v>
      </c>
    </row>
    <row r="14" spans="1:15" x14ac:dyDescent="0.45">
      <c r="A14" s="24" t="s">
        <v>163</v>
      </c>
      <c r="B14" s="25" t="s">
        <v>164</v>
      </c>
      <c r="C14" s="25">
        <v>5</v>
      </c>
      <c r="D14" s="25">
        <v>32000</v>
      </c>
      <c r="E14" s="25">
        <v>160000</v>
      </c>
    </row>
    <row r="15" spans="1:15" ht="21" x14ac:dyDescent="0.5">
      <c r="A15" s="24" t="s">
        <v>165</v>
      </c>
      <c r="B15" s="25" t="s">
        <v>166</v>
      </c>
      <c r="C15" s="25">
        <v>2</v>
      </c>
      <c r="D15" s="25">
        <v>1200</v>
      </c>
      <c r="E15" s="25">
        <v>2400</v>
      </c>
      <c r="G15" s="26" t="s">
        <v>177</v>
      </c>
      <c r="H15" s="22"/>
    </row>
    <row r="16" spans="1:15" x14ac:dyDescent="0.45">
      <c r="A16" s="24" t="s">
        <v>167</v>
      </c>
      <c r="B16" s="25" t="s">
        <v>168</v>
      </c>
      <c r="C16" s="25">
        <v>10</v>
      </c>
      <c r="D16" s="25">
        <v>1900</v>
      </c>
      <c r="E16" s="25">
        <v>19000</v>
      </c>
      <c r="G16" t="s">
        <v>161</v>
      </c>
    </row>
    <row r="17" spans="1:8" x14ac:dyDescent="0.45">
      <c r="A17" s="24" t="s">
        <v>169</v>
      </c>
      <c r="B17" s="25" t="s">
        <v>170</v>
      </c>
      <c r="C17" s="25">
        <v>10</v>
      </c>
      <c r="D17" s="25">
        <v>210</v>
      </c>
      <c r="E17" s="25">
        <v>2100</v>
      </c>
    </row>
    <row r="18" spans="1:8" ht="21" x14ac:dyDescent="0.5">
      <c r="A18" s="24" t="s">
        <v>163</v>
      </c>
      <c r="B18" s="25" t="s">
        <v>171</v>
      </c>
      <c r="C18" s="25">
        <v>5</v>
      </c>
      <c r="D18" s="25">
        <v>34000</v>
      </c>
      <c r="E18" s="25">
        <v>170000</v>
      </c>
      <c r="G18" s="26" t="s">
        <v>179</v>
      </c>
      <c r="H18" s="22"/>
    </row>
    <row r="19" spans="1:8" x14ac:dyDescent="0.45">
      <c r="A19" s="24" t="s">
        <v>161</v>
      </c>
      <c r="B19" s="25" t="s">
        <v>172</v>
      </c>
      <c r="C19" s="25">
        <v>5</v>
      </c>
      <c r="D19" s="25">
        <v>17000</v>
      </c>
      <c r="E19" s="25">
        <v>85000</v>
      </c>
      <c r="G19" t="s">
        <v>160</v>
      </c>
    </row>
    <row r="20" spans="1:8" x14ac:dyDescent="0.45">
      <c r="A20" s="24" t="s">
        <v>163</v>
      </c>
      <c r="B20" s="25" t="s">
        <v>173</v>
      </c>
      <c r="C20" s="25">
        <v>5</v>
      </c>
      <c r="D20" s="25">
        <v>43000</v>
      </c>
      <c r="E20" s="25">
        <v>215000</v>
      </c>
    </row>
    <row r="21" spans="1:8" x14ac:dyDescent="0.45">
      <c r="A21" s="24" t="s">
        <v>161</v>
      </c>
      <c r="B21" s="25" t="s">
        <v>174</v>
      </c>
      <c r="C21" s="25">
        <v>10</v>
      </c>
      <c r="D21" s="25">
        <v>14000</v>
      </c>
      <c r="E21" s="25">
        <v>140000</v>
      </c>
    </row>
    <row r="22" spans="1:8" x14ac:dyDescent="0.45">
      <c r="A22" s="24" t="s">
        <v>165</v>
      </c>
      <c r="B22" s="25" t="s">
        <v>175</v>
      </c>
      <c r="C22" s="25">
        <v>5</v>
      </c>
      <c r="D22" s="25">
        <v>210</v>
      </c>
      <c r="E22" s="25">
        <v>1050</v>
      </c>
    </row>
    <row r="23" spans="1:8" x14ac:dyDescent="0.45">
      <c r="A23" s="24" t="s">
        <v>165</v>
      </c>
      <c r="B23" s="25" t="s">
        <v>176</v>
      </c>
      <c r="C23" s="25">
        <v>5</v>
      </c>
      <c r="D23" s="25">
        <v>440</v>
      </c>
      <c r="E23" s="25">
        <v>2200</v>
      </c>
    </row>
  </sheetData>
  <mergeCells count="8">
    <mergeCell ref="I6:J6"/>
    <mergeCell ref="M6:N6"/>
    <mergeCell ref="I7:J7"/>
    <mergeCell ref="M7:N7"/>
    <mergeCell ref="I2:J2"/>
    <mergeCell ref="I3:J3"/>
    <mergeCell ref="M2:N2"/>
    <mergeCell ref="M3:N3"/>
  </mergeCells>
  <conditionalFormatting sqref="A13:A23">
    <cfRule type="expression" dxfId="4" priority="3">
      <formula>A13=$G$13</formula>
    </cfRule>
  </conditionalFormatting>
  <conditionalFormatting sqref="A12:E23">
    <cfRule type="expression" dxfId="3" priority="1">
      <formula>A$12=$G$19</formula>
    </cfRule>
  </conditionalFormatting>
  <conditionalFormatting sqref="A13:E23">
    <cfRule type="expression" dxfId="2" priority="2">
      <formula>$A13=$G$16</formula>
    </cfRule>
  </conditionalFormatting>
  <conditionalFormatting sqref="F2:F8">
    <cfRule type="cellIs" dxfId="1" priority="4" operator="equal">
      <formula>"Absent"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7DAE-F0E4-4923-8503-A9986A0B09C7}">
  <dimension ref="A1:F13"/>
  <sheetViews>
    <sheetView workbookViewId="0">
      <selection activeCell="J5" sqref="J5"/>
    </sheetView>
  </sheetViews>
  <sheetFormatPr defaultRowHeight="14.5" x14ac:dyDescent="0.35"/>
  <cols>
    <col min="2" max="6" width="14.54296875" customWidth="1"/>
  </cols>
  <sheetData>
    <row r="1" spans="1:6" ht="21" x14ac:dyDescent="0.5">
      <c r="A1" t="s">
        <v>181</v>
      </c>
      <c r="B1" s="23" t="s">
        <v>157</v>
      </c>
      <c r="C1" s="23" t="s">
        <v>158</v>
      </c>
      <c r="D1" s="23" t="s">
        <v>159</v>
      </c>
      <c r="E1" s="23" t="s">
        <v>160</v>
      </c>
      <c r="F1" s="23" t="s">
        <v>42</v>
      </c>
    </row>
    <row r="2" spans="1:6" ht="22.5" customHeight="1" x14ac:dyDescent="0.35">
      <c r="A2" s="29" t="b">
        <v>0</v>
      </c>
      <c r="B2" s="24" t="s">
        <v>161</v>
      </c>
      <c r="C2" s="25" t="s">
        <v>162</v>
      </c>
      <c r="D2" s="25">
        <v>5</v>
      </c>
      <c r="E2" s="25">
        <v>20200</v>
      </c>
      <c r="F2" s="25">
        <v>101000</v>
      </c>
    </row>
    <row r="3" spans="1:6" ht="18.5" x14ac:dyDescent="0.35">
      <c r="A3" s="29" t="b">
        <v>1</v>
      </c>
      <c r="B3" s="24" t="s">
        <v>163</v>
      </c>
      <c r="C3" s="25" t="s">
        <v>164</v>
      </c>
      <c r="D3" s="25">
        <v>5</v>
      </c>
      <c r="E3" s="25">
        <v>32000</v>
      </c>
      <c r="F3" s="25">
        <v>160000</v>
      </c>
    </row>
    <row r="4" spans="1:6" ht="18.5" x14ac:dyDescent="0.35">
      <c r="A4" s="29" t="b">
        <v>0</v>
      </c>
      <c r="B4" s="24" t="s">
        <v>165</v>
      </c>
      <c r="C4" s="25" t="s">
        <v>166</v>
      </c>
      <c r="D4" s="25">
        <v>2</v>
      </c>
      <c r="E4" s="25">
        <v>1200</v>
      </c>
      <c r="F4" s="25">
        <v>2400</v>
      </c>
    </row>
    <row r="5" spans="1:6" ht="18.5" x14ac:dyDescent="0.35">
      <c r="A5" s="29" t="b">
        <v>0</v>
      </c>
      <c r="B5" s="24" t="s">
        <v>167</v>
      </c>
      <c r="C5" s="25" t="s">
        <v>168</v>
      </c>
      <c r="D5" s="25">
        <v>10</v>
      </c>
      <c r="E5" s="25">
        <v>1900</v>
      </c>
      <c r="F5" s="25">
        <v>19000</v>
      </c>
    </row>
    <row r="6" spans="1:6" ht="18.5" x14ac:dyDescent="0.35">
      <c r="A6" s="29" t="b">
        <v>0</v>
      </c>
      <c r="B6" s="24" t="s">
        <v>169</v>
      </c>
      <c r="C6" s="25" t="s">
        <v>170</v>
      </c>
      <c r="D6" s="25">
        <v>10</v>
      </c>
      <c r="E6" s="25">
        <v>210</v>
      </c>
      <c r="F6" s="25">
        <v>2100</v>
      </c>
    </row>
    <row r="7" spans="1:6" ht="18.5" x14ac:dyDescent="0.35">
      <c r="A7" s="29" t="b">
        <v>1</v>
      </c>
      <c r="B7" s="24" t="s">
        <v>163</v>
      </c>
      <c r="C7" s="25" t="s">
        <v>171</v>
      </c>
      <c r="D7" s="25">
        <v>5</v>
      </c>
      <c r="E7" s="25">
        <v>34000</v>
      </c>
      <c r="F7" s="25">
        <v>170000</v>
      </c>
    </row>
    <row r="8" spans="1:6" ht="18.5" x14ac:dyDescent="0.35">
      <c r="A8" s="29" t="b">
        <v>0</v>
      </c>
      <c r="B8" s="24" t="s">
        <v>161</v>
      </c>
      <c r="C8" s="25" t="s">
        <v>172</v>
      </c>
      <c r="D8" s="25">
        <v>5</v>
      </c>
      <c r="E8" s="25">
        <v>17000</v>
      </c>
      <c r="F8" s="25">
        <v>85000</v>
      </c>
    </row>
    <row r="9" spans="1:6" ht="18.5" x14ac:dyDescent="0.35">
      <c r="A9" s="29" t="b">
        <v>1</v>
      </c>
      <c r="B9" s="24" t="s">
        <v>163</v>
      </c>
      <c r="C9" s="25" t="s">
        <v>173</v>
      </c>
      <c r="D9" s="25">
        <v>5</v>
      </c>
      <c r="E9" s="25">
        <v>43000</v>
      </c>
      <c r="F9" s="25">
        <v>215000</v>
      </c>
    </row>
    <row r="10" spans="1:6" ht="18.5" x14ac:dyDescent="0.35">
      <c r="A10" s="29" t="b">
        <v>0</v>
      </c>
      <c r="B10" s="24" t="s">
        <v>161</v>
      </c>
      <c r="C10" s="25" t="s">
        <v>174</v>
      </c>
      <c r="D10" s="25">
        <v>10</v>
      </c>
      <c r="E10" s="25">
        <v>14000</v>
      </c>
      <c r="F10" s="25">
        <v>140000</v>
      </c>
    </row>
    <row r="11" spans="1:6" ht="18.5" x14ac:dyDescent="0.35">
      <c r="A11" s="29" t="b">
        <v>0</v>
      </c>
      <c r="B11" s="24" t="s">
        <v>165</v>
      </c>
      <c r="C11" s="25" t="s">
        <v>175</v>
      </c>
      <c r="D11" s="25">
        <v>5</v>
      </c>
      <c r="E11" s="25">
        <v>210</v>
      </c>
      <c r="F11" s="25">
        <v>1050</v>
      </c>
    </row>
    <row r="12" spans="1:6" ht="18.5" x14ac:dyDescent="0.35">
      <c r="A12" s="29" t="b">
        <v>0</v>
      </c>
      <c r="B12" s="24" t="s">
        <v>165</v>
      </c>
      <c r="C12" s="25" t="s">
        <v>176</v>
      </c>
      <c r="D12" s="25">
        <v>5</v>
      </c>
      <c r="E12" s="25">
        <v>440</v>
      </c>
      <c r="F12" s="25">
        <v>2200</v>
      </c>
    </row>
    <row r="13" spans="1:6" x14ac:dyDescent="0.35">
      <c r="A13" s="30" t="s">
        <v>42</v>
      </c>
      <c r="B13" s="30">
        <f>COUNTIF(A2:A12,TRUE)</f>
        <v>3</v>
      </c>
      <c r="C13" s="30"/>
      <c r="D13" s="30"/>
      <c r="E13" s="30"/>
      <c r="F13" s="30">
        <f>SUMIF(A2:A12,TRUE,F2:F12)</f>
        <v>545000</v>
      </c>
    </row>
  </sheetData>
  <conditionalFormatting sqref="A2:F12">
    <cfRule type="expression" dxfId="0" priority="1">
      <formula>$A2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Check Box 1">
              <controlPr defaultSize="0" autoFill="0" autoLine="0" autoPict="0">
                <anchor moveWithCells="1">
                  <from>
                    <xdr:col>0</xdr:col>
                    <xdr:colOff>120650</xdr:colOff>
                    <xdr:row>1</xdr:row>
                    <xdr:rowOff>31750</xdr:rowOff>
                  </from>
                  <to>
                    <xdr:col>0</xdr:col>
                    <xdr:colOff>361950</xdr:colOff>
                    <xdr:row>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Check Box 2">
              <controlPr defaultSize="0" autoFill="0" autoLine="0" autoPict="0">
                <anchor moveWithCells="1">
                  <from>
                    <xdr:col>0</xdr:col>
                    <xdr:colOff>120650</xdr:colOff>
                    <xdr:row>2</xdr:row>
                    <xdr:rowOff>31750</xdr:rowOff>
                  </from>
                  <to>
                    <xdr:col>0</xdr:col>
                    <xdr:colOff>361950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Check Box 3">
              <controlPr defaultSize="0" autoFill="0" autoLine="0" autoPict="0">
                <anchor moveWithCells="1">
                  <from>
                    <xdr:col>0</xdr:col>
                    <xdr:colOff>120650</xdr:colOff>
                    <xdr:row>3</xdr:row>
                    <xdr:rowOff>31750</xdr:rowOff>
                  </from>
                  <to>
                    <xdr:col>0</xdr:col>
                    <xdr:colOff>361950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Check Box 4">
              <controlPr defaultSize="0" autoFill="0" autoLine="0" autoPict="0">
                <anchor moveWithCells="1">
                  <from>
                    <xdr:col>0</xdr:col>
                    <xdr:colOff>120650</xdr:colOff>
                    <xdr:row>4</xdr:row>
                    <xdr:rowOff>31750</xdr:rowOff>
                  </from>
                  <to>
                    <xdr:col>0</xdr:col>
                    <xdr:colOff>361950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7" name="Check Box 5">
              <controlPr defaultSize="0" autoFill="0" autoLine="0" autoPict="0">
                <anchor moveWithCells="1">
                  <from>
                    <xdr:col>0</xdr:col>
                    <xdr:colOff>120650</xdr:colOff>
                    <xdr:row>5</xdr:row>
                    <xdr:rowOff>31750</xdr:rowOff>
                  </from>
                  <to>
                    <xdr:col>0</xdr:col>
                    <xdr:colOff>361950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8" name="Check Box 6">
              <controlPr defaultSize="0" autoFill="0" autoLine="0" autoPict="0">
                <anchor moveWithCells="1">
                  <from>
                    <xdr:col>0</xdr:col>
                    <xdr:colOff>120650</xdr:colOff>
                    <xdr:row>6</xdr:row>
                    <xdr:rowOff>31750</xdr:rowOff>
                  </from>
                  <to>
                    <xdr:col>0</xdr:col>
                    <xdr:colOff>361950</xdr:colOff>
                    <xdr:row>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9" name="Check Box 7">
              <controlPr defaultSize="0" autoFill="0" autoLine="0" autoPict="0">
                <anchor moveWithCells="1">
                  <from>
                    <xdr:col>0</xdr:col>
                    <xdr:colOff>120650</xdr:colOff>
                    <xdr:row>7</xdr:row>
                    <xdr:rowOff>31750</xdr:rowOff>
                  </from>
                  <to>
                    <xdr:col>0</xdr:col>
                    <xdr:colOff>361950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0" name="Check Box 8">
              <controlPr defaultSize="0" autoFill="0" autoLine="0" autoPict="0">
                <anchor moveWithCells="1">
                  <from>
                    <xdr:col>0</xdr:col>
                    <xdr:colOff>120650</xdr:colOff>
                    <xdr:row>8</xdr:row>
                    <xdr:rowOff>31750</xdr:rowOff>
                  </from>
                  <to>
                    <xdr:col>0</xdr:col>
                    <xdr:colOff>361950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1" name="Check Box 9">
              <controlPr defaultSize="0" autoFill="0" autoLine="0" autoPict="0">
                <anchor moveWithCells="1">
                  <from>
                    <xdr:col>0</xdr:col>
                    <xdr:colOff>120650</xdr:colOff>
                    <xdr:row>9</xdr:row>
                    <xdr:rowOff>31750</xdr:rowOff>
                  </from>
                  <to>
                    <xdr:col>0</xdr:col>
                    <xdr:colOff>361950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2" name="Check Box 10">
              <controlPr defaultSize="0" autoFill="0" autoLine="0" autoPict="0">
                <anchor moveWithCells="1">
                  <from>
                    <xdr:col>0</xdr:col>
                    <xdr:colOff>120650</xdr:colOff>
                    <xdr:row>10</xdr:row>
                    <xdr:rowOff>31750</xdr:rowOff>
                  </from>
                  <to>
                    <xdr:col>0</xdr:col>
                    <xdr:colOff>361950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3" name="Check Box 11">
              <controlPr defaultSize="0" autoFill="0" autoLine="0" autoPict="0">
                <anchor moveWithCells="1">
                  <from>
                    <xdr:col>0</xdr:col>
                    <xdr:colOff>120650</xdr:colOff>
                    <xdr:row>11</xdr:row>
                    <xdr:rowOff>31750</xdr:rowOff>
                  </from>
                  <to>
                    <xdr:col>0</xdr:col>
                    <xdr:colOff>361950</xdr:colOff>
                    <xdr:row>12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9C9A-08A5-45B0-B554-FCE766EAE79D}">
  <sheetPr codeName="Sheet3"/>
  <dimension ref="B3:N11"/>
  <sheetViews>
    <sheetView workbookViewId="0">
      <selection activeCell="K12" sqref="K12"/>
    </sheetView>
  </sheetViews>
  <sheetFormatPr defaultRowHeight="14.5" x14ac:dyDescent="0.35"/>
  <cols>
    <col min="2" max="2" width="16.453125" bestFit="1" customWidth="1"/>
    <col min="3" max="3" width="11" bestFit="1" customWidth="1"/>
    <col min="4" max="4" width="8.453125" bestFit="1" customWidth="1"/>
    <col min="5" max="5" width="10.81640625" bestFit="1" customWidth="1"/>
    <col min="6" max="6" width="8.90625" bestFit="1" customWidth="1"/>
    <col min="7" max="7" width="5.81640625" bestFit="1" customWidth="1"/>
    <col min="9" max="9" width="16.453125" bestFit="1" customWidth="1"/>
    <col min="10" max="10" width="11" bestFit="1" customWidth="1"/>
    <col min="11" max="11" width="8.453125" bestFit="1" customWidth="1"/>
    <col min="12" max="12" width="13.7265625" bestFit="1" customWidth="1"/>
    <col min="13" max="13" width="9.08984375" bestFit="1" customWidth="1"/>
    <col min="14" max="14" width="7.36328125" bestFit="1" customWidth="1"/>
  </cols>
  <sheetData>
    <row r="3" spans="2:14" ht="26" x14ac:dyDescent="0.6">
      <c r="B3" s="3" t="s">
        <v>31</v>
      </c>
      <c r="C3" s="3" t="s">
        <v>32</v>
      </c>
      <c r="D3" s="3" t="s">
        <v>2</v>
      </c>
      <c r="E3" s="3" t="s">
        <v>3</v>
      </c>
      <c r="F3" s="3" t="s">
        <v>4</v>
      </c>
      <c r="G3" s="3" t="s">
        <v>5</v>
      </c>
      <c r="I3" s="3" t="s">
        <v>31</v>
      </c>
      <c r="J3" s="3" t="s">
        <v>32</v>
      </c>
      <c r="K3" s="3" t="s">
        <v>2</v>
      </c>
      <c r="L3" s="3" t="s">
        <v>3</v>
      </c>
      <c r="M3" s="3" t="s">
        <v>4</v>
      </c>
      <c r="N3" s="3" t="s">
        <v>5</v>
      </c>
    </row>
    <row r="4" spans="2:14" ht="18.5" x14ac:dyDescent="0.45">
      <c r="B4" t="s">
        <v>20</v>
      </c>
      <c r="C4" t="s">
        <v>12</v>
      </c>
      <c r="D4" t="s">
        <v>28</v>
      </c>
      <c r="E4" t="str">
        <f>IF(F4&lt;10000,"Executive",IF(F4&lt;=15000,"Sr.Executive",IF(F4&lt;=32000,"Manager")))</f>
        <v>Executive</v>
      </c>
      <c r="F4">
        <v>7000</v>
      </c>
      <c r="G4">
        <f>IF((F4*60%)&gt;5000,F4*60%,5000)</f>
        <v>5000</v>
      </c>
      <c r="I4" s="2" t="s">
        <v>27</v>
      </c>
      <c r="J4" s="2" t="str">
        <f>VLOOKUP(I$4,$B$4:$G$11,2,0)</f>
        <v>STU</v>
      </c>
      <c r="K4" s="2" t="str">
        <f>VLOOKUP($I$4,$B$4:$G$11,3,0)</f>
        <v>ACCT</v>
      </c>
      <c r="L4" s="2" t="str">
        <f>VLOOKUP($I$4,$B$4:$G$11,4,0)</f>
        <v>Sr.Executive</v>
      </c>
      <c r="M4" s="2">
        <f>VLOOKUP($I$4,$B$4:$G$11,5,0)</f>
        <v>45000</v>
      </c>
      <c r="N4" s="2">
        <f>VLOOKUP($I$4,$B$4:$G$11,6,0)</f>
        <v>27000</v>
      </c>
    </row>
    <row r="5" spans="2:14" x14ac:dyDescent="0.35">
      <c r="B5" t="s">
        <v>21</v>
      </c>
      <c r="C5" t="s">
        <v>13</v>
      </c>
      <c r="D5" t="s">
        <v>28</v>
      </c>
      <c r="E5" t="str">
        <f t="shared" ref="E5:E10" si="0">IF(F5&lt;10000,"Executive",IF(F5&lt;=15000,"Sr.Executive",IF(F5&lt;=32000,"Manager")))</f>
        <v>Manager</v>
      </c>
      <c r="F5">
        <v>30000</v>
      </c>
      <c r="G5">
        <f t="shared" ref="G5:G11" si="1">IF((F5*60%)&gt;5000,F5*60%,5000)</f>
        <v>18000</v>
      </c>
    </row>
    <row r="6" spans="2:14" x14ac:dyDescent="0.35">
      <c r="B6" t="s">
        <v>22</v>
      </c>
      <c r="C6" t="s">
        <v>14</v>
      </c>
      <c r="D6" t="s">
        <v>28</v>
      </c>
      <c r="E6" t="str">
        <f t="shared" si="0"/>
        <v>Sr.Executive</v>
      </c>
      <c r="F6">
        <v>12000</v>
      </c>
      <c r="G6">
        <f t="shared" si="1"/>
        <v>7200</v>
      </c>
    </row>
    <row r="7" spans="2:14" ht="26" x14ac:dyDescent="0.6">
      <c r="B7" t="s">
        <v>23</v>
      </c>
      <c r="C7" t="s">
        <v>15</v>
      </c>
      <c r="D7" t="s">
        <v>29</v>
      </c>
      <c r="E7" t="str">
        <f t="shared" si="0"/>
        <v>Sr.Executive</v>
      </c>
      <c r="F7">
        <v>13000</v>
      </c>
      <c r="G7">
        <f t="shared" si="1"/>
        <v>7800</v>
      </c>
      <c r="I7" s="3" t="s">
        <v>31</v>
      </c>
      <c r="J7" s="3" t="s">
        <v>32</v>
      </c>
      <c r="K7" s="3" t="s">
        <v>2</v>
      </c>
      <c r="L7" s="3" t="s">
        <v>3</v>
      </c>
      <c r="M7" s="3" t="s">
        <v>4</v>
      </c>
      <c r="N7" s="3" t="s">
        <v>5</v>
      </c>
    </row>
    <row r="8" spans="2:14" x14ac:dyDescent="0.35">
      <c r="B8" t="s">
        <v>24</v>
      </c>
      <c r="C8" t="s">
        <v>16</v>
      </c>
      <c r="D8" t="s">
        <v>29</v>
      </c>
      <c r="E8" t="str">
        <f t="shared" si="0"/>
        <v>Manager</v>
      </c>
      <c r="F8">
        <v>17000</v>
      </c>
      <c r="G8">
        <f t="shared" si="1"/>
        <v>10200</v>
      </c>
      <c r="I8" t="s">
        <v>22</v>
      </c>
      <c r="J8" t="str">
        <f>VLOOKUP($I$8,$B$3:$G$11,COLUMNS($I$7:J7),0)</f>
        <v>EFG</v>
      </c>
      <c r="K8" t="str">
        <f>VLOOKUP($I$8,$B$3:$G$11,COLUMNS($I$7:K7),0)</f>
        <v>Sales</v>
      </c>
      <c r="L8" t="str">
        <f>VLOOKUP($I$8,$B$3:$G$11,COLUMNS($I$7:L7),0)</f>
        <v>Sr.Executive</v>
      </c>
      <c r="M8">
        <f>VLOOKUP($I$8,$B$3:$G$11,COLUMNS($I$7:M7),0)</f>
        <v>12000</v>
      </c>
      <c r="N8">
        <f>VLOOKUP($I$8,$B$3:$G$11,COLUMNS($I$7:N7),0)</f>
        <v>7200</v>
      </c>
    </row>
    <row r="9" spans="2:14" x14ac:dyDescent="0.35">
      <c r="B9" t="s">
        <v>25</v>
      </c>
      <c r="C9" t="s">
        <v>17</v>
      </c>
      <c r="D9" t="s">
        <v>29</v>
      </c>
      <c r="E9" t="str">
        <f t="shared" si="0"/>
        <v>Executive</v>
      </c>
      <c r="F9">
        <v>8500</v>
      </c>
      <c r="G9">
        <f t="shared" si="1"/>
        <v>5100</v>
      </c>
    </row>
    <row r="10" spans="2:14" x14ac:dyDescent="0.35">
      <c r="B10" t="s">
        <v>26</v>
      </c>
      <c r="C10" t="s">
        <v>18</v>
      </c>
      <c r="D10" t="s">
        <v>30</v>
      </c>
      <c r="E10" t="str">
        <f t="shared" si="0"/>
        <v>Manager</v>
      </c>
      <c r="F10">
        <v>28000</v>
      </c>
      <c r="G10">
        <f t="shared" si="1"/>
        <v>16800</v>
      </c>
    </row>
    <row r="11" spans="2:14" x14ac:dyDescent="0.35">
      <c r="B11" t="s">
        <v>27</v>
      </c>
      <c r="C11" t="s">
        <v>19</v>
      </c>
      <c r="D11" t="s">
        <v>30</v>
      </c>
      <c r="E11" t="str">
        <f>IF(F11&lt;10000,"Executive",IF(F11&lt;=15000,"Sr.Executive",IF(F11&lt;=32000,"Manager",IF(F4&lt;50000,"Sr.Executive"))))</f>
        <v>Sr.Executive</v>
      </c>
      <c r="F11">
        <v>45000</v>
      </c>
      <c r="G11">
        <f t="shared" si="1"/>
        <v>27000</v>
      </c>
    </row>
  </sheetData>
  <dataValidations count="1">
    <dataValidation type="list" allowBlank="1" showInputMessage="1" showErrorMessage="1" sqref="I4 I8" xr:uid="{D4FE67A3-5C7C-4658-A54B-43212B706905}">
      <formula1>$B$4:$B$11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8C93-5143-4CDE-8442-F908A952D784}">
  <sheetPr codeName="Sheet4"/>
  <dimension ref="C3:M8"/>
  <sheetViews>
    <sheetView workbookViewId="0">
      <selection activeCell="J4" sqref="J4"/>
    </sheetView>
  </sheetViews>
  <sheetFormatPr defaultRowHeight="14.5" x14ac:dyDescent="0.35"/>
  <sheetData>
    <row r="3" spans="3:13" x14ac:dyDescent="0.35">
      <c r="C3" s="5" t="s">
        <v>33</v>
      </c>
      <c r="D3" s="4" t="s">
        <v>34</v>
      </c>
      <c r="E3" s="4" t="s">
        <v>37</v>
      </c>
      <c r="F3" s="4" t="s">
        <v>35</v>
      </c>
      <c r="G3" s="4" t="s">
        <v>36</v>
      </c>
      <c r="I3" s="4" t="s">
        <v>33</v>
      </c>
      <c r="J3" s="4" t="s">
        <v>35</v>
      </c>
      <c r="L3" s="4" t="s">
        <v>33</v>
      </c>
      <c r="M3" t="s">
        <v>37</v>
      </c>
    </row>
    <row r="4" spans="3:13" x14ac:dyDescent="0.35">
      <c r="C4" s="5" t="s">
        <v>38</v>
      </c>
      <c r="D4">
        <v>790</v>
      </c>
      <c r="E4">
        <v>853</v>
      </c>
      <c r="F4">
        <v>681</v>
      </c>
      <c r="G4">
        <v>614</v>
      </c>
      <c r="I4" t="s">
        <v>42</v>
      </c>
      <c r="J4">
        <f>HLOOKUP(J3,C3:G8,2,0)</f>
        <v>681</v>
      </c>
      <c r="L4" s="5" t="s">
        <v>38</v>
      </c>
      <c r="M4">
        <f>HLOOKUP($M$3,$C$3:$G$8,ROWS($L$3:L4),0)</f>
        <v>853</v>
      </c>
    </row>
    <row r="5" spans="3:13" x14ac:dyDescent="0.35">
      <c r="C5" s="5" t="s">
        <v>39</v>
      </c>
      <c r="D5">
        <v>610</v>
      </c>
      <c r="E5">
        <v>649</v>
      </c>
      <c r="F5">
        <v>529</v>
      </c>
      <c r="G5">
        <v>616</v>
      </c>
      <c r="L5" s="5" t="s">
        <v>39</v>
      </c>
      <c r="M5">
        <f>HLOOKUP($M$3,$C$3:$G$8,ROWS($L$3:L5),0)</f>
        <v>649</v>
      </c>
    </row>
    <row r="6" spans="3:13" x14ac:dyDescent="0.35">
      <c r="C6" s="5" t="s">
        <v>40</v>
      </c>
      <c r="D6">
        <v>680</v>
      </c>
      <c r="E6">
        <v>695</v>
      </c>
      <c r="F6">
        <v>974</v>
      </c>
      <c r="G6">
        <v>808</v>
      </c>
      <c r="L6" s="5" t="s">
        <v>40</v>
      </c>
      <c r="M6">
        <f>HLOOKUP($M$3,$C$3:$G$8,ROWS($L$3:L6),0)</f>
        <v>695</v>
      </c>
    </row>
    <row r="7" spans="3:13" x14ac:dyDescent="0.35">
      <c r="C7" s="5" t="s">
        <v>41</v>
      </c>
      <c r="D7">
        <v>622</v>
      </c>
      <c r="E7">
        <v>618</v>
      </c>
      <c r="F7">
        <v>938</v>
      </c>
      <c r="G7">
        <v>631</v>
      </c>
      <c r="L7" s="5" t="s">
        <v>41</v>
      </c>
      <c r="M7">
        <f>HLOOKUP($M$3,$C$3:$G$8,ROWS($L$3:L7),0)</f>
        <v>618</v>
      </c>
    </row>
    <row r="8" spans="3:13" x14ac:dyDescent="0.35">
      <c r="C8" s="5" t="s">
        <v>42</v>
      </c>
      <c r="D8" s="6">
        <f>SUM(D4:D7)</f>
        <v>2702</v>
      </c>
      <c r="E8" s="6">
        <f t="shared" ref="E8:G8" si="0">SUM(E4:E7)</f>
        <v>2815</v>
      </c>
      <c r="F8" s="6">
        <f t="shared" si="0"/>
        <v>3122</v>
      </c>
      <c r="G8" s="6">
        <f t="shared" si="0"/>
        <v>2669</v>
      </c>
      <c r="L8" s="5" t="s">
        <v>42</v>
      </c>
      <c r="M8">
        <f>HLOOKUP($M$3,$C$3:$G$8,ROWS($L$3:L8),0)</f>
        <v>2815</v>
      </c>
    </row>
  </sheetData>
  <dataValidations count="1">
    <dataValidation type="list" allowBlank="1" showInputMessage="1" showErrorMessage="1" sqref="M3" xr:uid="{0DACCC32-6260-40EE-BA90-8153162BD554}">
      <formula1>$C$3:$G$3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B5C4-8B3D-45A6-814D-331FFF9E4FB1}">
  <sheetPr codeName="Sheet5"/>
  <dimension ref="C4:N12"/>
  <sheetViews>
    <sheetView workbookViewId="0">
      <selection activeCell="J10" sqref="J10"/>
    </sheetView>
  </sheetViews>
  <sheetFormatPr defaultRowHeight="14.5" x14ac:dyDescent="0.35"/>
  <cols>
    <col min="3" max="3" width="16.453125" bestFit="1" customWidth="1"/>
    <col min="4" max="4" width="11" bestFit="1" customWidth="1"/>
    <col min="5" max="5" width="8.453125" bestFit="1" customWidth="1"/>
    <col min="6" max="6" width="10.81640625" bestFit="1" customWidth="1"/>
    <col min="7" max="7" width="10.26953125" customWidth="1"/>
    <col min="8" max="8" width="7.36328125" bestFit="1" customWidth="1"/>
  </cols>
  <sheetData>
    <row r="4" spans="3:14" ht="26" x14ac:dyDescent="0.6">
      <c r="C4" s="3" t="s">
        <v>31</v>
      </c>
      <c r="D4" s="3" t="s">
        <v>32</v>
      </c>
      <c r="E4" s="3" t="s">
        <v>2</v>
      </c>
      <c r="F4" s="3" t="s">
        <v>3</v>
      </c>
      <c r="G4" s="3" t="s">
        <v>4</v>
      </c>
      <c r="H4" s="3" t="s">
        <v>5</v>
      </c>
    </row>
    <row r="5" spans="3:14" ht="21" x14ac:dyDescent="0.5">
      <c r="C5" s="10" t="s">
        <v>20</v>
      </c>
      <c r="D5" s="10" t="s">
        <v>57</v>
      </c>
      <c r="E5" s="10" t="s">
        <v>28</v>
      </c>
      <c r="F5" s="10" t="str">
        <f>IF(G5&lt;10000,"Executive",IF(G5&lt;=15000,"Sr.Executive",IF(G5&lt;=32000,"Manager")))</f>
        <v>Executive</v>
      </c>
      <c r="G5" s="10">
        <v>7000</v>
      </c>
      <c r="H5" s="10">
        <f>IF((G5*60%)&gt;5000,G5*60%,5000)</f>
        <v>5000</v>
      </c>
      <c r="J5" s="40" t="s">
        <v>116</v>
      </c>
      <c r="K5" s="40"/>
      <c r="M5" s="40" t="s">
        <v>117</v>
      </c>
      <c r="N5" s="40"/>
    </row>
    <row r="6" spans="3:14" ht="18.5" x14ac:dyDescent="0.45">
      <c r="C6" s="10" t="s">
        <v>21</v>
      </c>
      <c r="D6" s="10" t="s">
        <v>13</v>
      </c>
      <c r="E6" s="10" t="s">
        <v>28</v>
      </c>
      <c r="F6" s="10" t="str">
        <f t="shared" ref="F6:F11" si="0">IF(G6&lt;10000,"Executive",IF(G6&lt;=15000,"Sr.Executive",IF(G6&lt;=32000,"Manager")))</f>
        <v>Manager</v>
      </c>
      <c r="G6" s="10">
        <v>30000</v>
      </c>
      <c r="H6" s="10">
        <f t="shared" ref="H6:H12" si="1">IF((G6*60%)&gt;5000,G6*60%,5000)</f>
        <v>18000</v>
      </c>
      <c r="J6" s="2" t="s">
        <v>21</v>
      </c>
      <c r="K6" s="2">
        <f>MATCH(J6,C5:C12,0)</f>
        <v>2</v>
      </c>
      <c r="M6" s="41" t="str">
        <f>INDEX(C4:H12,3,3)</f>
        <v>Sales</v>
      </c>
      <c r="N6" s="41"/>
    </row>
    <row r="7" spans="3:14" ht="18.5" x14ac:dyDescent="0.35">
      <c r="C7" s="10" t="s">
        <v>22</v>
      </c>
      <c r="D7" s="10" t="s">
        <v>14</v>
      </c>
      <c r="E7" s="10" t="s">
        <v>28</v>
      </c>
      <c r="F7" s="10" t="str">
        <f t="shared" si="0"/>
        <v>Sr.Executive</v>
      </c>
      <c r="G7" s="10">
        <v>12000</v>
      </c>
      <c r="H7" s="10">
        <f t="shared" si="1"/>
        <v>7200</v>
      </c>
    </row>
    <row r="8" spans="3:14" ht="18.5" x14ac:dyDescent="0.35">
      <c r="C8" s="10" t="s">
        <v>23</v>
      </c>
      <c r="D8" s="10" t="s">
        <v>15</v>
      </c>
      <c r="E8" s="10" t="s">
        <v>29</v>
      </c>
      <c r="F8" s="10" t="str">
        <f t="shared" si="0"/>
        <v>Sr.Executive</v>
      </c>
      <c r="G8" s="10">
        <v>13000</v>
      </c>
      <c r="H8" s="10">
        <f t="shared" si="1"/>
        <v>7800</v>
      </c>
    </row>
    <row r="9" spans="3:14" ht="18.5" x14ac:dyDescent="0.35">
      <c r="C9" s="10" t="s">
        <v>24</v>
      </c>
      <c r="D9" s="10" t="s">
        <v>16</v>
      </c>
      <c r="E9" s="10" t="s">
        <v>29</v>
      </c>
      <c r="F9" s="10" t="str">
        <f t="shared" si="0"/>
        <v>Manager</v>
      </c>
      <c r="G9" s="10">
        <v>17000</v>
      </c>
      <c r="H9" s="10">
        <f t="shared" si="1"/>
        <v>10200</v>
      </c>
    </row>
    <row r="10" spans="3:14" ht="18.5" x14ac:dyDescent="0.35">
      <c r="C10" s="10" t="s">
        <v>25</v>
      </c>
      <c r="D10" s="10" t="s">
        <v>17</v>
      </c>
      <c r="E10" s="10" t="s">
        <v>29</v>
      </c>
      <c r="F10" s="10" t="str">
        <f t="shared" si="0"/>
        <v>Executive</v>
      </c>
      <c r="G10" s="10">
        <v>8500</v>
      </c>
      <c r="H10" s="10">
        <f t="shared" si="1"/>
        <v>5100</v>
      </c>
      <c r="J10" t="e">
        <f>INDEX(C4:H12,MATCH(J6,C4:H12,0))</f>
        <v>#N/A</v>
      </c>
    </row>
    <row r="11" spans="3:14" ht="18.5" x14ac:dyDescent="0.35">
      <c r="C11" s="10" t="s">
        <v>26</v>
      </c>
      <c r="D11" s="10" t="s">
        <v>18</v>
      </c>
      <c r="E11" s="10" t="s">
        <v>30</v>
      </c>
      <c r="F11" s="10" t="str">
        <f t="shared" si="0"/>
        <v>Manager</v>
      </c>
      <c r="G11" s="10">
        <v>28000</v>
      </c>
      <c r="H11" s="10">
        <f t="shared" si="1"/>
        <v>16800</v>
      </c>
    </row>
    <row r="12" spans="3:14" ht="18.5" x14ac:dyDescent="0.35">
      <c r="C12" s="10" t="s">
        <v>27</v>
      </c>
      <c r="D12" s="10" t="s">
        <v>19</v>
      </c>
      <c r="E12" s="10" t="s">
        <v>30</v>
      </c>
      <c r="F12" s="10" t="str">
        <f>IF(G12&lt;10000,"Executive",IF(G12&lt;=15000,"Sr.Executive",IF(G12&lt;=32000,"Manager",IF(G5&lt;50000,"Sr.Executive"))))</f>
        <v>Sr.Executive</v>
      </c>
      <c r="G12" s="10">
        <v>45000</v>
      </c>
      <c r="H12" s="10">
        <f t="shared" si="1"/>
        <v>27000</v>
      </c>
    </row>
  </sheetData>
  <mergeCells count="3">
    <mergeCell ref="J5:K5"/>
    <mergeCell ref="M5:N5"/>
    <mergeCell ref="M6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3BDB-96BB-4B23-BA39-4654EC03509C}">
  <sheetPr codeName="Sheet6"/>
  <dimension ref="C4:O12"/>
  <sheetViews>
    <sheetView workbookViewId="0">
      <selection activeCell="K5" sqref="K5"/>
    </sheetView>
  </sheetViews>
  <sheetFormatPr defaultRowHeight="14.5" x14ac:dyDescent="0.35"/>
  <cols>
    <col min="3" max="3" width="16.453125" bestFit="1" customWidth="1"/>
    <col min="10" max="10" width="16.453125" bestFit="1" customWidth="1"/>
    <col min="11" max="11" width="11" bestFit="1" customWidth="1"/>
    <col min="12" max="12" width="8.453125" bestFit="1" customWidth="1"/>
    <col min="13" max="13" width="10.81640625" bestFit="1" customWidth="1"/>
    <col min="14" max="14" width="8.90625" bestFit="1" customWidth="1"/>
    <col min="15" max="15" width="5.6328125" bestFit="1" customWidth="1"/>
  </cols>
  <sheetData>
    <row r="4" spans="3:15" ht="26" x14ac:dyDescent="0.6">
      <c r="C4" s="3" t="s">
        <v>31</v>
      </c>
      <c r="D4" s="3" t="s">
        <v>32</v>
      </c>
      <c r="E4" s="3" t="s">
        <v>2</v>
      </c>
      <c r="F4" s="3" t="s">
        <v>3</v>
      </c>
      <c r="G4" s="3" t="s">
        <v>4</v>
      </c>
      <c r="H4" s="3" t="s">
        <v>5</v>
      </c>
      <c r="J4" s="3" t="s">
        <v>31</v>
      </c>
      <c r="K4" s="3" t="s">
        <v>32</v>
      </c>
      <c r="L4" s="3" t="s">
        <v>2</v>
      </c>
      <c r="M4" s="3" t="s">
        <v>3</v>
      </c>
      <c r="N4" s="3" t="s">
        <v>4</v>
      </c>
      <c r="O4" s="3" t="s">
        <v>5</v>
      </c>
    </row>
    <row r="5" spans="3:15" x14ac:dyDescent="0.35">
      <c r="C5" t="s">
        <v>20</v>
      </c>
      <c r="D5" t="s">
        <v>12</v>
      </c>
      <c r="E5" t="s">
        <v>28</v>
      </c>
      <c r="F5" t="str">
        <f>IF(G5&lt;10000,"Executive",IF(G5&lt;=15000,"Sr.Executive",IF(G5&lt;=32000,"Manager")))</f>
        <v>Executive</v>
      </c>
      <c r="G5">
        <v>7000</v>
      </c>
      <c r="H5">
        <f>IF((G5*60%)&gt;5000,G5*60%,5000)</f>
        <v>5000</v>
      </c>
      <c r="J5" t="s">
        <v>22</v>
      </c>
      <c r="K5" t="str">
        <f>_xlfn.XLOOKUP($J$5,$C$5:$C$12,D5:D12,"Not Found")</f>
        <v>EFG</v>
      </c>
      <c r="L5" t="str">
        <f t="shared" ref="L5:O5" si="0">_xlfn.XLOOKUP($J$5,$C$5:$C$12,E5:E12,"Not Found")</f>
        <v>Sales</v>
      </c>
      <c r="M5" t="str">
        <f t="shared" si="0"/>
        <v>Sr.Executive</v>
      </c>
      <c r="N5">
        <f t="shared" si="0"/>
        <v>12000</v>
      </c>
      <c r="O5">
        <f t="shared" si="0"/>
        <v>7200</v>
      </c>
    </row>
    <row r="6" spans="3:15" x14ac:dyDescent="0.35">
      <c r="C6" t="s">
        <v>21</v>
      </c>
      <c r="D6" t="s">
        <v>13</v>
      </c>
      <c r="E6" t="s">
        <v>28</v>
      </c>
      <c r="F6" t="str">
        <f t="shared" ref="F6:F11" si="1">IF(G6&lt;10000,"Executive",IF(G6&lt;=15000,"Sr.Executive",IF(G6&lt;=32000,"Manager")))</f>
        <v>Manager</v>
      </c>
      <c r="G6">
        <v>30000</v>
      </c>
      <c r="H6">
        <f t="shared" ref="H6:H12" si="2">IF((G6*60%)&gt;5000,G6*60%,5000)</f>
        <v>18000</v>
      </c>
    </row>
    <row r="7" spans="3:15" x14ac:dyDescent="0.35">
      <c r="C7" t="s">
        <v>22</v>
      </c>
      <c r="D7" t="s">
        <v>14</v>
      </c>
      <c r="E7" t="s">
        <v>28</v>
      </c>
      <c r="F7" t="str">
        <f t="shared" si="1"/>
        <v>Sr.Executive</v>
      </c>
      <c r="G7">
        <v>12000</v>
      </c>
      <c r="H7">
        <f t="shared" si="2"/>
        <v>7200</v>
      </c>
    </row>
    <row r="8" spans="3:15" x14ac:dyDescent="0.35">
      <c r="C8" t="s">
        <v>23</v>
      </c>
      <c r="D8" t="s">
        <v>15</v>
      </c>
      <c r="E8" t="s">
        <v>29</v>
      </c>
      <c r="F8" t="str">
        <f t="shared" si="1"/>
        <v>Sr.Executive</v>
      </c>
      <c r="G8">
        <v>13000</v>
      </c>
      <c r="H8">
        <f t="shared" si="2"/>
        <v>7800</v>
      </c>
    </row>
    <row r="9" spans="3:15" x14ac:dyDescent="0.35">
      <c r="C9" t="s">
        <v>24</v>
      </c>
      <c r="D9" t="s">
        <v>16</v>
      </c>
      <c r="E9" t="s">
        <v>29</v>
      </c>
      <c r="F9" t="str">
        <f t="shared" si="1"/>
        <v>Manager</v>
      </c>
      <c r="G9">
        <v>17000</v>
      </c>
      <c r="H9">
        <f t="shared" si="2"/>
        <v>10200</v>
      </c>
    </row>
    <row r="10" spans="3:15" x14ac:dyDescent="0.35">
      <c r="C10" t="s">
        <v>25</v>
      </c>
      <c r="D10" t="s">
        <v>17</v>
      </c>
      <c r="E10" t="s">
        <v>29</v>
      </c>
      <c r="F10" t="str">
        <f t="shared" si="1"/>
        <v>Executive</v>
      </c>
      <c r="G10">
        <v>8500</v>
      </c>
      <c r="H10">
        <f t="shared" si="2"/>
        <v>5100</v>
      </c>
    </row>
    <row r="11" spans="3:15" x14ac:dyDescent="0.35">
      <c r="C11" t="s">
        <v>26</v>
      </c>
      <c r="D11" t="s">
        <v>18</v>
      </c>
      <c r="E11" t="s">
        <v>30</v>
      </c>
      <c r="F11" t="str">
        <f t="shared" si="1"/>
        <v>Manager</v>
      </c>
      <c r="G11">
        <v>28000</v>
      </c>
      <c r="H11">
        <f t="shared" si="2"/>
        <v>16800</v>
      </c>
    </row>
    <row r="12" spans="3:15" x14ac:dyDescent="0.35">
      <c r="C12" t="s">
        <v>27</v>
      </c>
      <c r="D12" t="s">
        <v>19</v>
      </c>
      <c r="E12" t="s">
        <v>30</v>
      </c>
      <c r="F12" t="str">
        <f>IF(G12&lt;10000,"Executive",IF(G12&lt;=15000,"Sr.Executive",IF(G12&lt;=32000,"Manager",IF(G5&lt;50000,"Sr.Executive"))))</f>
        <v>Sr.Executive</v>
      </c>
      <c r="G12">
        <v>45000</v>
      </c>
      <c r="H12">
        <f t="shared" si="2"/>
        <v>27000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8337E-5762-4A03-9DB5-78E5AFA3F84B}">
  <sheetPr codeName="Sheet7"/>
  <dimension ref="C4:O12"/>
  <sheetViews>
    <sheetView workbookViewId="0">
      <selection activeCell="L11" sqref="L11"/>
    </sheetView>
  </sheetViews>
  <sheetFormatPr defaultRowHeight="14.5" x14ac:dyDescent="0.35"/>
  <cols>
    <col min="3" max="3" width="16.453125" bestFit="1" customWidth="1"/>
    <col min="4" max="4" width="11" bestFit="1" customWidth="1"/>
    <col min="5" max="5" width="8.453125" bestFit="1" customWidth="1"/>
    <col min="6" max="6" width="10.81640625" bestFit="1" customWidth="1"/>
    <col min="7" max="7" width="9.08984375" bestFit="1" customWidth="1"/>
    <col min="8" max="8" width="7.36328125" bestFit="1" customWidth="1"/>
    <col min="10" max="10" width="16.453125" bestFit="1" customWidth="1"/>
    <col min="11" max="11" width="11" bestFit="1" customWidth="1"/>
  </cols>
  <sheetData>
    <row r="4" spans="3:15" ht="26" x14ac:dyDescent="0.6">
      <c r="C4" s="3" t="s">
        <v>31</v>
      </c>
      <c r="D4" s="3" t="s">
        <v>32</v>
      </c>
      <c r="E4" s="3" t="s">
        <v>2</v>
      </c>
      <c r="F4" s="3" t="s">
        <v>3</v>
      </c>
      <c r="G4" s="3" t="s">
        <v>4</v>
      </c>
      <c r="H4" s="3" t="s">
        <v>5</v>
      </c>
      <c r="J4" s="3" t="s">
        <v>31</v>
      </c>
      <c r="K4" s="3" t="s">
        <v>32</v>
      </c>
      <c r="L4" s="3"/>
      <c r="M4" s="3"/>
      <c r="N4" s="3"/>
      <c r="O4" s="3"/>
    </row>
    <row r="5" spans="3:15" ht="18.5" x14ac:dyDescent="0.45">
      <c r="C5" s="2" t="s">
        <v>20</v>
      </c>
      <c r="D5" s="2" t="s">
        <v>12</v>
      </c>
      <c r="E5" s="2" t="s">
        <v>28</v>
      </c>
      <c r="F5" s="2" t="str">
        <f>IF(G5&lt;10000,"Executive",IF(G5&lt;=15000,"Sr.Executive",IF(G5&lt;=32000,"Manager")))</f>
        <v>Executive</v>
      </c>
      <c r="G5" s="2">
        <v>7000</v>
      </c>
      <c r="H5" s="2">
        <f>IF((G5*60%)&gt;5000,G5*60%,5000)</f>
        <v>5000</v>
      </c>
      <c r="J5" t="s">
        <v>21</v>
      </c>
      <c r="K5" t="str">
        <f>DGET($C$4:$H$12,K4,$J$4:$J$5)</f>
        <v>BCD</v>
      </c>
    </row>
    <row r="6" spans="3:15" ht="18.5" x14ac:dyDescent="0.45">
      <c r="C6" s="2" t="s">
        <v>21</v>
      </c>
      <c r="D6" s="2" t="s">
        <v>13</v>
      </c>
      <c r="E6" s="2" t="s">
        <v>28</v>
      </c>
      <c r="F6" s="2" t="str">
        <f t="shared" ref="F6:F11" si="0">IF(G6&lt;10000,"Executive",IF(G6&lt;=15000,"Sr.Executive",IF(G6&lt;=32000,"Manager")))</f>
        <v>Manager</v>
      </c>
      <c r="G6" s="2">
        <v>30000</v>
      </c>
      <c r="H6" s="2">
        <f t="shared" ref="H6:H12" si="1">IF((G6*60%)&gt;5000,G6*60%,5000)</f>
        <v>18000</v>
      </c>
    </row>
    <row r="7" spans="3:15" ht="26" x14ac:dyDescent="0.6">
      <c r="C7" s="2" t="s">
        <v>22</v>
      </c>
      <c r="D7" s="2" t="s">
        <v>14</v>
      </c>
      <c r="E7" s="2" t="s">
        <v>28</v>
      </c>
      <c r="F7" s="2" t="str">
        <f t="shared" si="0"/>
        <v>Sr.Executive</v>
      </c>
      <c r="G7" s="2">
        <v>12000</v>
      </c>
      <c r="H7" s="2">
        <f t="shared" si="1"/>
        <v>7200</v>
      </c>
      <c r="J7" s="3" t="s">
        <v>31</v>
      </c>
      <c r="K7" s="3" t="s">
        <v>2</v>
      </c>
      <c r="L7" s="3"/>
    </row>
    <row r="8" spans="3:15" ht="18.5" x14ac:dyDescent="0.45">
      <c r="C8" s="2" t="s">
        <v>23</v>
      </c>
      <c r="D8" s="2" t="s">
        <v>15</v>
      </c>
      <c r="E8" s="2" t="s">
        <v>29</v>
      </c>
      <c r="F8" s="2" t="str">
        <f t="shared" si="0"/>
        <v>Sr.Executive</v>
      </c>
      <c r="G8" s="2">
        <v>13000</v>
      </c>
      <c r="H8" s="2">
        <f t="shared" si="1"/>
        <v>7800</v>
      </c>
      <c r="J8" t="s">
        <v>21</v>
      </c>
      <c r="K8" t="str">
        <f>DGET(C4:H12, K7,J7:J8)</f>
        <v>Sales</v>
      </c>
    </row>
    <row r="9" spans="3:15" ht="18.5" x14ac:dyDescent="0.45">
      <c r="C9" s="2" t="s">
        <v>24</v>
      </c>
      <c r="D9" s="2" t="s">
        <v>16</v>
      </c>
      <c r="E9" s="2" t="s">
        <v>29</v>
      </c>
      <c r="F9" s="2" t="str">
        <f t="shared" si="0"/>
        <v>Manager</v>
      </c>
      <c r="G9" s="2">
        <v>17000</v>
      </c>
      <c r="H9" s="2">
        <f t="shared" si="1"/>
        <v>10200</v>
      </c>
    </row>
    <row r="10" spans="3:15" ht="26" x14ac:dyDescent="0.6">
      <c r="C10" s="2" t="s">
        <v>25</v>
      </c>
      <c r="D10" s="2" t="s">
        <v>17</v>
      </c>
      <c r="E10" s="2" t="s">
        <v>29</v>
      </c>
      <c r="F10" s="2" t="str">
        <f t="shared" si="0"/>
        <v>Executive</v>
      </c>
      <c r="G10" s="2">
        <v>8500</v>
      </c>
      <c r="H10" s="2">
        <f t="shared" si="1"/>
        <v>5100</v>
      </c>
      <c r="J10" s="3" t="s">
        <v>31</v>
      </c>
      <c r="K10" s="3" t="s">
        <v>32</v>
      </c>
      <c r="L10" s="3" t="s">
        <v>2</v>
      </c>
      <c r="M10" s="3" t="s">
        <v>3</v>
      </c>
      <c r="N10" s="3" t="s">
        <v>4</v>
      </c>
      <c r="O10" s="3" t="s">
        <v>5</v>
      </c>
    </row>
    <row r="11" spans="3:15" ht="18.5" x14ac:dyDescent="0.45">
      <c r="C11" s="2" t="s">
        <v>26</v>
      </c>
      <c r="D11" s="2" t="s">
        <v>18</v>
      </c>
      <c r="E11" s="2" t="s">
        <v>30</v>
      </c>
      <c r="F11" s="2" t="str">
        <f t="shared" si="0"/>
        <v>Manager</v>
      </c>
      <c r="G11" s="2">
        <v>28000</v>
      </c>
      <c r="H11" s="2">
        <f t="shared" si="1"/>
        <v>16800</v>
      </c>
      <c r="J11" t="s">
        <v>25</v>
      </c>
      <c r="K11" t="str">
        <f>DGET($C$4:$H$12,K10,J10:J11)</f>
        <v>KLM</v>
      </c>
      <c r="L11" t="str">
        <f>DGET($C$4:$H$12,L10,$J$10:$K$11)</f>
        <v>IT</v>
      </c>
      <c r="M11" t="str">
        <f t="shared" ref="M11:O11" si="2">DGET($C$4:$H$12,M10,$J$10:$K$11)</f>
        <v>Executive</v>
      </c>
      <c r="N11">
        <f t="shared" si="2"/>
        <v>8500</v>
      </c>
      <c r="O11">
        <f t="shared" si="2"/>
        <v>5100</v>
      </c>
    </row>
    <row r="12" spans="3:15" ht="18.5" x14ac:dyDescent="0.45">
      <c r="C12" s="2" t="s">
        <v>27</v>
      </c>
      <c r="D12" s="2" t="s">
        <v>19</v>
      </c>
      <c r="E12" s="2" t="s">
        <v>30</v>
      </c>
      <c r="F12" s="2" t="str">
        <f>IF(G12&lt;10000,"Executive",IF(G12&lt;=15000,"Sr.Executive",IF(G12&lt;=32000,"Manager",IF(G5&lt;50000,"Sr.Executive"))))</f>
        <v>Sr.Executive</v>
      </c>
      <c r="G12" s="2">
        <v>45000</v>
      </c>
      <c r="H12" s="2">
        <f t="shared" si="1"/>
        <v>27000</v>
      </c>
    </row>
  </sheetData>
  <dataValidations count="1">
    <dataValidation type="list" allowBlank="1" showInputMessage="1" showErrorMessage="1" sqref="J8 J11" xr:uid="{9FBC7454-8D42-4425-9152-17E805381666}">
      <formula1>$C$5:$C$12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F8F0-862A-40DE-AC11-932B3B5E8FA7}">
  <sheetPr codeName="Sheet8"/>
  <dimension ref="A1:D11"/>
  <sheetViews>
    <sheetView workbookViewId="0">
      <selection activeCell="G9" sqref="G9"/>
    </sheetView>
  </sheetViews>
  <sheetFormatPr defaultRowHeight="14.5" x14ac:dyDescent="0.35"/>
  <cols>
    <col min="1" max="1" width="4.453125" bestFit="1" customWidth="1"/>
    <col min="2" max="2" width="16.36328125" bestFit="1" customWidth="1"/>
    <col min="3" max="3" width="8.6328125" bestFit="1" customWidth="1"/>
    <col min="4" max="4" width="27.08984375" bestFit="1" customWidth="1"/>
  </cols>
  <sheetData>
    <row r="1" spans="1:4" ht="23.5" x14ac:dyDescent="0.55000000000000004">
      <c r="A1" s="7" t="s">
        <v>43</v>
      </c>
      <c r="B1" s="7" t="s">
        <v>44</v>
      </c>
      <c r="C1" s="7" t="s">
        <v>45</v>
      </c>
      <c r="D1" s="7" t="s">
        <v>46</v>
      </c>
    </row>
    <row r="2" spans="1:4" ht="23.5" x14ac:dyDescent="0.55000000000000004">
      <c r="A2" s="7">
        <v>1</v>
      </c>
      <c r="B2" s="8">
        <v>46224</v>
      </c>
      <c r="C2" s="9">
        <v>0.35416666666666669</v>
      </c>
      <c r="D2" s="9" t="s">
        <v>47</v>
      </c>
    </row>
    <row r="3" spans="1:4" ht="23.5" x14ac:dyDescent="0.55000000000000004">
      <c r="A3" s="7">
        <v>2</v>
      </c>
      <c r="B3" s="8">
        <v>46224</v>
      </c>
      <c r="C3" s="9">
        <v>0.38541666666666669</v>
      </c>
      <c r="D3" s="9" t="s">
        <v>48</v>
      </c>
    </row>
    <row r="4" spans="1:4" ht="23.5" x14ac:dyDescent="0.55000000000000004">
      <c r="A4" s="7">
        <v>3</v>
      </c>
      <c r="B4" s="8">
        <v>46224</v>
      </c>
      <c r="C4" s="9">
        <v>0.41666666666666669</v>
      </c>
      <c r="D4" s="9" t="s">
        <v>49</v>
      </c>
    </row>
    <row r="5" spans="1:4" ht="23.5" x14ac:dyDescent="0.55000000000000004">
      <c r="A5" s="7">
        <v>4</v>
      </c>
      <c r="B5" s="8">
        <v>46224</v>
      </c>
      <c r="C5" s="9">
        <v>0.48958333333333331</v>
      </c>
      <c r="D5" s="9" t="s">
        <v>50</v>
      </c>
    </row>
    <row r="6" spans="1:4" ht="23.5" x14ac:dyDescent="0.55000000000000004">
      <c r="A6" s="7">
        <v>5</v>
      </c>
      <c r="B6" s="8">
        <v>46224</v>
      </c>
      <c r="C6" s="9">
        <v>0.51388888888888884</v>
      </c>
      <c r="D6" s="9" t="s">
        <v>51</v>
      </c>
    </row>
    <row r="7" spans="1:4" ht="23.5" x14ac:dyDescent="0.55000000000000004">
      <c r="A7" s="7">
        <v>6</v>
      </c>
      <c r="B7" s="8">
        <v>46224</v>
      </c>
      <c r="C7" s="9">
        <v>4.5138888888888888E-2</v>
      </c>
      <c r="D7" s="9" t="s">
        <v>52</v>
      </c>
    </row>
    <row r="8" spans="1:4" ht="23.5" x14ac:dyDescent="0.55000000000000004">
      <c r="A8" s="7">
        <v>7</v>
      </c>
      <c r="B8" s="8">
        <v>46224</v>
      </c>
      <c r="C8" s="9">
        <v>0.1111111111111111</v>
      </c>
      <c r="D8" s="9" t="s">
        <v>53</v>
      </c>
    </row>
    <row r="9" spans="1:4" ht="23.5" x14ac:dyDescent="0.55000000000000004">
      <c r="A9" s="7">
        <v>8</v>
      </c>
      <c r="B9" s="8">
        <v>46224</v>
      </c>
      <c r="C9" s="9">
        <v>0.14583333333333334</v>
      </c>
      <c r="D9" s="9" t="s">
        <v>54</v>
      </c>
    </row>
    <row r="10" spans="1:4" ht="23.5" x14ac:dyDescent="0.55000000000000004">
      <c r="A10" s="7">
        <v>9</v>
      </c>
      <c r="B10" s="8">
        <v>46224</v>
      </c>
      <c r="C10" s="9">
        <v>0.1736111111111111</v>
      </c>
      <c r="D10" s="9" t="s">
        <v>55</v>
      </c>
    </row>
    <row r="11" spans="1:4" ht="23.5" x14ac:dyDescent="0.55000000000000004">
      <c r="A11" s="7">
        <v>10</v>
      </c>
      <c r="B11" s="8">
        <v>46224</v>
      </c>
      <c r="C11" s="9">
        <v>0.20833333333333334</v>
      </c>
      <c r="D11" s="9" t="s">
        <v>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FA29C-05B7-46C6-A35D-440EBFA897B7}">
  <sheetPr codeName="Sheet9"/>
  <dimension ref="A1:E36"/>
  <sheetViews>
    <sheetView workbookViewId="0">
      <selection activeCell="J5" sqref="J5"/>
    </sheetView>
  </sheetViews>
  <sheetFormatPr defaultRowHeight="14.5" x14ac:dyDescent="0.35"/>
  <cols>
    <col min="1" max="1" width="5.36328125" bestFit="1" customWidth="1"/>
    <col min="2" max="2" width="27" customWidth="1"/>
    <col min="3" max="3" width="19.81640625" bestFit="1" customWidth="1"/>
    <col min="4" max="4" width="17.26953125" bestFit="1" customWidth="1"/>
    <col min="5" max="5" width="17.81640625" bestFit="1" customWidth="1"/>
  </cols>
  <sheetData>
    <row r="1" spans="1:5" ht="26" x14ac:dyDescent="0.6">
      <c r="A1" s="18" t="s">
        <v>43</v>
      </c>
      <c r="B1" s="18" t="s">
        <v>1</v>
      </c>
      <c r="C1" s="18" t="s">
        <v>118</v>
      </c>
      <c r="D1" s="18" t="s">
        <v>119</v>
      </c>
      <c r="E1" s="18" t="s">
        <v>120</v>
      </c>
    </row>
    <row r="2" spans="1:5" ht="21" x14ac:dyDescent="0.5">
      <c r="A2" s="15">
        <v>101</v>
      </c>
      <c r="B2" s="15" t="s">
        <v>139</v>
      </c>
      <c r="C2" s="15" t="s">
        <v>121</v>
      </c>
      <c r="D2" s="15" t="s">
        <v>122</v>
      </c>
      <c r="E2" s="17">
        <v>46037</v>
      </c>
    </row>
    <row r="3" spans="1:5" ht="21" x14ac:dyDescent="0.5">
      <c r="A3" s="15">
        <v>102</v>
      </c>
      <c r="B3" s="15" t="s">
        <v>140</v>
      </c>
      <c r="C3" s="15" t="s">
        <v>123</v>
      </c>
      <c r="D3" s="15" t="s">
        <v>124</v>
      </c>
      <c r="E3" s="17">
        <v>46073</v>
      </c>
    </row>
    <row r="4" spans="1:5" ht="21" x14ac:dyDescent="0.5">
      <c r="A4" s="15">
        <v>103</v>
      </c>
      <c r="B4" s="15" t="s">
        <v>141</v>
      </c>
      <c r="C4" s="15" t="s">
        <v>37</v>
      </c>
      <c r="D4" s="15" t="s">
        <v>138</v>
      </c>
      <c r="E4" s="17">
        <v>46047</v>
      </c>
    </row>
    <row r="5" spans="1:5" ht="21" x14ac:dyDescent="0.5">
      <c r="A5" s="15">
        <v>104</v>
      </c>
      <c r="B5" s="15" t="s">
        <v>142</v>
      </c>
      <c r="C5" s="15" t="s">
        <v>121</v>
      </c>
      <c r="D5" s="15" t="s">
        <v>126</v>
      </c>
      <c r="E5" s="17">
        <v>46117</v>
      </c>
    </row>
    <row r="6" spans="1:5" ht="21" x14ac:dyDescent="0.5">
      <c r="A6" s="15">
        <v>105</v>
      </c>
      <c r="B6" s="15" t="s">
        <v>127</v>
      </c>
      <c r="C6" s="15" t="s">
        <v>37</v>
      </c>
      <c r="D6" s="15" t="s">
        <v>128</v>
      </c>
      <c r="E6" s="17">
        <v>46067</v>
      </c>
    </row>
    <row r="7" spans="1:5" ht="21" x14ac:dyDescent="0.5">
      <c r="A7" s="15">
        <v>106</v>
      </c>
      <c r="B7" s="15" t="s">
        <v>143</v>
      </c>
      <c r="C7" s="15" t="s">
        <v>125</v>
      </c>
      <c r="D7" s="15" t="s">
        <v>129</v>
      </c>
      <c r="E7" s="17">
        <v>46052</v>
      </c>
    </row>
    <row r="8" spans="1:5" ht="21" x14ac:dyDescent="0.5">
      <c r="A8" s="15">
        <v>107</v>
      </c>
      <c r="B8" s="15" t="s">
        <v>144</v>
      </c>
      <c r="C8" s="15" t="s">
        <v>123</v>
      </c>
      <c r="D8" s="15" t="s">
        <v>138</v>
      </c>
      <c r="E8" s="17">
        <v>46124</v>
      </c>
    </row>
    <row r="9" spans="1:5" ht="21" x14ac:dyDescent="0.5">
      <c r="A9" s="15">
        <v>108</v>
      </c>
      <c r="B9" s="15" t="s">
        <v>145</v>
      </c>
      <c r="C9" s="15" t="s">
        <v>37</v>
      </c>
      <c r="D9" s="15" t="s">
        <v>130</v>
      </c>
      <c r="E9" s="17">
        <v>46081</v>
      </c>
    </row>
    <row r="10" spans="1:5" ht="21" x14ac:dyDescent="0.5">
      <c r="A10" s="15">
        <v>109</v>
      </c>
      <c r="B10" s="15" t="s">
        <v>146</v>
      </c>
      <c r="C10" s="15" t="s">
        <v>121</v>
      </c>
      <c r="D10" s="15" t="s">
        <v>131</v>
      </c>
      <c r="E10" s="17">
        <v>46096</v>
      </c>
    </row>
    <row r="11" spans="1:5" ht="21" x14ac:dyDescent="0.5">
      <c r="A11" s="15">
        <v>110</v>
      </c>
      <c r="B11" s="15" t="s">
        <v>147</v>
      </c>
      <c r="C11" s="15" t="s">
        <v>123</v>
      </c>
      <c r="D11" s="15" t="s">
        <v>132</v>
      </c>
      <c r="E11" s="17">
        <v>46113</v>
      </c>
    </row>
    <row r="12" spans="1:5" ht="21" x14ac:dyDescent="0.5">
      <c r="A12" s="15">
        <v>111</v>
      </c>
      <c r="B12" s="15" t="s">
        <v>148</v>
      </c>
      <c r="C12" s="15" t="s">
        <v>125</v>
      </c>
      <c r="D12" s="15" t="s">
        <v>138</v>
      </c>
      <c r="E12" s="17">
        <v>46063</v>
      </c>
    </row>
    <row r="13" spans="1:5" ht="21" x14ac:dyDescent="0.5">
      <c r="A13" s="15">
        <v>112</v>
      </c>
      <c r="B13" s="15" t="s">
        <v>149</v>
      </c>
      <c r="C13" s="15" t="s">
        <v>121</v>
      </c>
      <c r="D13" s="15" t="s">
        <v>138</v>
      </c>
      <c r="E13" s="17">
        <v>46109</v>
      </c>
    </row>
    <row r="14" spans="1:5" ht="21" x14ac:dyDescent="0.5">
      <c r="A14" s="15">
        <v>113</v>
      </c>
      <c r="B14" s="15" t="s">
        <v>150</v>
      </c>
      <c r="C14" s="15" t="s">
        <v>37</v>
      </c>
      <c r="D14" s="15" t="s">
        <v>133</v>
      </c>
      <c r="E14" s="17">
        <v>46034</v>
      </c>
    </row>
    <row r="15" spans="1:5" ht="21" x14ac:dyDescent="0.5">
      <c r="A15" s="15">
        <v>114</v>
      </c>
      <c r="B15" s="15" t="s">
        <v>151</v>
      </c>
      <c r="C15" s="15" t="s">
        <v>125</v>
      </c>
      <c r="D15" s="15" t="s">
        <v>134</v>
      </c>
      <c r="E15" s="17">
        <v>46075</v>
      </c>
    </row>
    <row r="16" spans="1:5" ht="21" x14ac:dyDescent="0.5">
      <c r="A16" s="15">
        <v>115</v>
      </c>
      <c r="B16" s="15" t="s">
        <v>152</v>
      </c>
      <c r="C16" s="15" t="s">
        <v>37</v>
      </c>
      <c r="D16" s="15" t="s">
        <v>135</v>
      </c>
      <c r="E16" s="17">
        <v>46030</v>
      </c>
    </row>
    <row r="17" spans="1:5" ht="21" x14ac:dyDescent="0.5">
      <c r="A17" s="15">
        <v>116</v>
      </c>
      <c r="B17" s="15" t="s">
        <v>153</v>
      </c>
      <c r="C17" s="15" t="s">
        <v>123</v>
      </c>
      <c r="D17" s="15" t="s">
        <v>136</v>
      </c>
      <c r="E17" s="17">
        <v>46127</v>
      </c>
    </row>
    <row r="18" spans="1:5" ht="21" x14ac:dyDescent="0.5">
      <c r="A18" s="15">
        <v>117</v>
      </c>
      <c r="B18" s="15" t="s">
        <v>154</v>
      </c>
      <c r="C18" s="15" t="s">
        <v>121</v>
      </c>
      <c r="D18" s="15" t="s">
        <v>137</v>
      </c>
      <c r="E18" s="17">
        <v>46071</v>
      </c>
    </row>
    <row r="22" spans="1:5" ht="21" x14ac:dyDescent="0.5">
      <c r="A22" s="15"/>
      <c r="B22" s="15"/>
      <c r="C22" s="15"/>
      <c r="D22" s="15"/>
      <c r="E22" s="15"/>
    </row>
    <row r="23" spans="1:5" ht="21" x14ac:dyDescent="0.5">
      <c r="A23" s="15"/>
      <c r="B23" s="15"/>
      <c r="C23" s="15"/>
      <c r="D23" s="15"/>
      <c r="E23" s="15"/>
    </row>
    <row r="24" spans="1:5" ht="21" x14ac:dyDescent="0.5">
      <c r="A24" s="15"/>
      <c r="B24" s="15"/>
      <c r="C24" s="15"/>
      <c r="D24" s="15"/>
      <c r="E24" s="15"/>
    </row>
    <row r="25" spans="1:5" ht="21" x14ac:dyDescent="0.5">
      <c r="A25" s="15"/>
      <c r="B25" s="15"/>
      <c r="C25" s="15"/>
      <c r="D25" s="15"/>
      <c r="E25" s="15"/>
    </row>
    <row r="26" spans="1:5" ht="21" x14ac:dyDescent="0.5">
      <c r="A26" s="15"/>
      <c r="B26" s="15"/>
      <c r="C26" s="15"/>
      <c r="D26" s="15"/>
      <c r="E26" s="15"/>
    </row>
    <row r="27" spans="1:5" ht="21" x14ac:dyDescent="0.5">
      <c r="A27" s="15"/>
      <c r="B27" s="15"/>
      <c r="C27" s="15"/>
      <c r="D27" s="15"/>
      <c r="E27" s="15"/>
    </row>
    <row r="28" spans="1:5" ht="21" x14ac:dyDescent="0.5">
      <c r="A28" s="15"/>
      <c r="B28" s="15"/>
      <c r="C28" s="15"/>
      <c r="D28" s="15"/>
      <c r="E28" s="15"/>
    </row>
    <row r="29" spans="1:5" ht="21" x14ac:dyDescent="0.5">
      <c r="A29" s="15"/>
      <c r="B29" s="15"/>
      <c r="C29" s="15"/>
      <c r="D29" s="15"/>
      <c r="E29" s="15"/>
    </row>
    <row r="30" spans="1:5" ht="21" x14ac:dyDescent="0.5">
      <c r="A30" s="15"/>
      <c r="B30" s="15"/>
      <c r="C30" s="15"/>
      <c r="D30" s="15"/>
      <c r="E30" s="15"/>
    </row>
    <row r="31" spans="1:5" ht="21" x14ac:dyDescent="0.5">
      <c r="A31" s="15"/>
      <c r="B31" s="15"/>
      <c r="C31" s="15"/>
      <c r="D31" s="15"/>
      <c r="E31" s="15"/>
    </row>
    <row r="32" spans="1:5" ht="21" x14ac:dyDescent="0.5">
      <c r="A32" s="15"/>
      <c r="B32" s="15"/>
      <c r="C32" s="15"/>
      <c r="D32" s="15"/>
      <c r="E32" s="15"/>
    </row>
    <row r="33" spans="1:5" ht="21" x14ac:dyDescent="0.5">
      <c r="A33" s="15"/>
      <c r="B33" s="15"/>
      <c r="C33" s="15"/>
      <c r="D33" s="15"/>
      <c r="E33" s="15"/>
    </row>
    <row r="34" spans="1:5" ht="21" x14ac:dyDescent="0.5">
      <c r="A34" s="15"/>
      <c r="B34" s="15"/>
      <c r="C34" s="15"/>
      <c r="D34" s="15"/>
      <c r="E34" s="15"/>
    </row>
    <row r="35" spans="1:5" ht="21" x14ac:dyDescent="0.5">
      <c r="A35" s="15"/>
      <c r="B35" s="15"/>
      <c r="C35" s="15"/>
      <c r="D35" s="15"/>
      <c r="E35" s="15"/>
    </row>
    <row r="36" spans="1:5" ht="21" x14ac:dyDescent="0.5">
      <c r="A36" s="15"/>
      <c r="B36" s="15"/>
      <c r="C36" s="15"/>
      <c r="D36" s="15"/>
      <c r="E36" s="15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D895-DE7B-4DD7-80B6-B362479F7FF2}">
  <sheetPr codeName="Sheet10"/>
  <dimension ref="D4:M12"/>
  <sheetViews>
    <sheetView workbookViewId="0">
      <selection activeCell="K15" sqref="K15"/>
    </sheetView>
  </sheetViews>
  <sheetFormatPr defaultRowHeight="14.5" x14ac:dyDescent="0.35"/>
  <cols>
    <col min="4" max="4" width="16.453125" bestFit="1" customWidth="1"/>
    <col min="5" max="5" width="11" bestFit="1" customWidth="1"/>
    <col min="6" max="6" width="8.453125" bestFit="1" customWidth="1"/>
    <col min="7" max="7" width="10.81640625" bestFit="1" customWidth="1"/>
    <col min="8" max="8" width="8.90625" bestFit="1" customWidth="1"/>
    <col min="9" max="9" width="5.81640625" bestFit="1" customWidth="1"/>
    <col min="11" max="11" width="16.453125" bestFit="1" customWidth="1"/>
    <col min="12" max="12" width="10.1796875" bestFit="1" customWidth="1"/>
  </cols>
  <sheetData>
    <row r="4" spans="4:13" ht="26" x14ac:dyDescent="0.6">
      <c r="D4" s="3" t="s">
        <v>31</v>
      </c>
      <c r="E4" s="3" t="s">
        <v>32</v>
      </c>
      <c r="F4" s="3" t="s">
        <v>2</v>
      </c>
      <c r="G4" s="3" t="s">
        <v>3</v>
      </c>
      <c r="H4" s="3" t="s">
        <v>4</v>
      </c>
      <c r="I4" s="3" t="s">
        <v>5</v>
      </c>
      <c r="K4" s="3" t="s">
        <v>31</v>
      </c>
      <c r="L4" s="3" t="s">
        <v>1</v>
      </c>
      <c r="M4" s="3" t="s">
        <v>2</v>
      </c>
    </row>
    <row r="5" spans="4:13" x14ac:dyDescent="0.35">
      <c r="D5" t="s">
        <v>20</v>
      </c>
      <c r="E5" t="s">
        <v>12</v>
      </c>
      <c r="F5" t="s">
        <v>28</v>
      </c>
      <c r="G5" t="str">
        <f>IF(H5&lt;10000,"Executive",IF(H5&lt;=15000,"Sr.Executive",IF(H5&lt;=32000,"Manager")))</f>
        <v>Executive</v>
      </c>
      <c r="H5">
        <v>7000</v>
      </c>
      <c r="I5">
        <f>IF((H5*60%)&gt;5000,H5*60%,5000)</f>
        <v>5000</v>
      </c>
      <c r="K5" t="s">
        <v>21</v>
      </c>
      <c r="L5" t="s">
        <v>12</v>
      </c>
      <c r="M5" t="s">
        <v>28</v>
      </c>
    </row>
    <row r="6" spans="4:13" x14ac:dyDescent="0.35">
      <c r="D6" t="s">
        <v>21</v>
      </c>
      <c r="E6" t="s">
        <v>13</v>
      </c>
      <c r="F6" t="s">
        <v>28</v>
      </c>
      <c r="G6" t="str">
        <f t="shared" ref="G6:G11" si="0">IF(H6&lt;10000,"Executive",IF(H6&lt;=15000,"Sr.Executive",IF(H6&lt;=32000,"Manager")))</f>
        <v>Manager</v>
      </c>
      <c r="H6">
        <v>30000</v>
      </c>
      <c r="I6">
        <f t="shared" ref="I6:I12" si="1">IF((H6*60%)&gt;5000,H6*60%,5000)</f>
        <v>18000</v>
      </c>
    </row>
    <row r="7" spans="4:13" x14ac:dyDescent="0.35">
      <c r="D7" t="s">
        <v>22</v>
      </c>
      <c r="E7" t="s">
        <v>14</v>
      </c>
      <c r="F7" t="s">
        <v>28</v>
      </c>
      <c r="G7" t="str">
        <f t="shared" si="0"/>
        <v>Sr.Executive</v>
      </c>
      <c r="H7">
        <v>12000</v>
      </c>
      <c r="I7">
        <f t="shared" si="1"/>
        <v>7200</v>
      </c>
    </row>
    <row r="8" spans="4:13" x14ac:dyDescent="0.35">
      <c r="D8" t="s">
        <v>23</v>
      </c>
      <c r="E8" t="s">
        <v>15</v>
      </c>
      <c r="F8" t="s">
        <v>29</v>
      </c>
      <c r="G8" t="str">
        <f t="shared" si="0"/>
        <v>Sr.Executive</v>
      </c>
      <c r="H8">
        <v>13000</v>
      </c>
      <c r="I8">
        <f t="shared" si="1"/>
        <v>7800</v>
      </c>
    </row>
    <row r="9" spans="4:13" x14ac:dyDescent="0.35">
      <c r="D9" t="s">
        <v>24</v>
      </c>
      <c r="E9" t="s">
        <v>16</v>
      </c>
      <c r="F9" t="s">
        <v>29</v>
      </c>
      <c r="G9" t="str">
        <f t="shared" si="0"/>
        <v>Manager</v>
      </c>
      <c r="H9">
        <v>17000</v>
      </c>
      <c r="I9">
        <f t="shared" si="1"/>
        <v>10200</v>
      </c>
    </row>
    <row r="10" spans="4:13" x14ac:dyDescent="0.35">
      <c r="D10" t="s">
        <v>25</v>
      </c>
      <c r="E10" t="s">
        <v>17</v>
      </c>
      <c r="F10" t="s">
        <v>29</v>
      </c>
      <c r="G10" t="str">
        <f t="shared" si="0"/>
        <v>Executive</v>
      </c>
      <c r="H10">
        <v>8500</v>
      </c>
      <c r="I10">
        <f t="shared" si="1"/>
        <v>5100</v>
      </c>
    </row>
    <row r="11" spans="4:13" x14ac:dyDescent="0.35">
      <c r="D11" t="s">
        <v>26</v>
      </c>
      <c r="E11" t="s">
        <v>18</v>
      </c>
      <c r="F11" t="s">
        <v>30</v>
      </c>
      <c r="G11" t="str">
        <f t="shared" si="0"/>
        <v>Manager</v>
      </c>
      <c r="H11">
        <v>28000</v>
      </c>
      <c r="I11">
        <f t="shared" si="1"/>
        <v>16800</v>
      </c>
    </row>
    <row r="12" spans="4:13" x14ac:dyDescent="0.35">
      <c r="D12" t="s">
        <v>27</v>
      </c>
      <c r="E12" t="s">
        <v>19</v>
      </c>
      <c r="F12" t="s">
        <v>30</v>
      </c>
      <c r="G12" t="str">
        <f>IF(H12&lt;10000,"Executive",IF(H12&lt;=15000,"Sr.Executive",IF(H12&lt;=32000,"Manager",IF(H5&lt;50000,"Sr.Executive"))))</f>
        <v>Sr.Executive</v>
      </c>
      <c r="H12">
        <v>45000</v>
      </c>
      <c r="I12">
        <f t="shared" si="1"/>
        <v>27000</v>
      </c>
    </row>
  </sheetData>
  <conditionalFormatting sqref="D4:I12">
    <cfRule type="expression" dxfId="8" priority="1">
      <formula>$M$5=D$5</formula>
    </cfRule>
    <cfRule type="expression" dxfId="7" priority="2">
      <formula>$L$5=D$5</formula>
    </cfRule>
    <cfRule type="expression" dxfId="6" priority="7">
      <formula>$K$5=$D4</formula>
    </cfRule>
  </conditionalFormatting>
  <dataValidations count="1">
    <dataValidation type="list" allowBlank="1" showInputMessage="1" showErrorMessage="1" sqref="K12 K5" xr:uid="{6BF6C3C6-2DD7-4F4A-A645-294448EBFBD5}">
      <formula1>$D$5:$D$12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A 4 1 5 2 E 5 7 - 3 8 6 1 - 4 D 1 D - 8 F 5 0 - 4 3 4 4 9 B E B 5 D A B } "   T o u r I d = " 2 0 f 0 6 0 2 f - e 9 c 3 - 4 5 4 5 - 9 d e f - c b 3 0 d 9 a f a 9 7 5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B K o A A A S q A f V M / I A A A G M J S U R B V H h e 7 f 1 n k G z Z n e C H / c 4 1 e d P b 8 u 5 V P f / a O z S 6 4 T G D a Y z h j I Y 7 s S T l Q i u G l p Q U i l j F b u y S D H 3 Z Y E i K 0 B f p k y h x Q + I H R V D i c j k z 6 2 A G A 2 A w A N q g v X v d / V x 5 m 9 7 n t e f o w 8 3 M c l n 1 6 p l u o L H 9 i 6 5 + V f f e z L y Z e f 7 n / M / f i u + / + r b i 3 y G E E G h C c H F + i o W J c T R d Q z t 0 h Q R U / w d Q K v w B 6 v U 6 r 7 7 6 K 8 b H x 7 h 8 + R K J R O L Q I 8 P L j 3 + c o 4 6 N 4 q z X n Y Q Q 4 u i h Q 4 w 6 f / B Y + G v 4 d 6 f T Y X V 1 j U w m z d z c H J q u H 7 y o f 9 3 B n x A / k O x W a 9 x Y 2 8 I L 5 A O / p 8 8 b 4 g e / p Q I l g I h p Y p o 6 C 9 P T y E i W x c z g 7 E B g F E o p B I q u A 4 I A H R / H c X A c l 0 j E p N P p s L W 1 j W M 7 X L 5 y i W w 2 i x B i 5 E A Z d Y x T j n + W j B K m A a P O H T 3 W a D T Y 3 N x m f H y M e D y G a Z p E I h E M w 0 B o f a E S R 4 V s / z m 6 j s v K 9 h 6 1 Z p u e 4 x J I e e j 5 f 1 s Q P 3 j 1 n V / / t / 0 Q i J g G Y 5 k U c x M F s s k E x W 7 4 Z U 4 l w x V H K Y m U A c 1 6 A 8 d 1 E b r F j Z U i E c s i l R l j v q D j O V 0 i E Z N K p Y J S i m K x x O z s L J l M G s u y D r 3 e y U K i B g v a P X A / j z n O U S G 4 G w I O r D g g p S T w f d r t N t l c D q U U U g b Y v R 6 p d I Z O u 0 U y l R 6 + j p Q S 3 / d p 1 O s 0 W y 0 Q G q l k k m g 0 S i q V 7 A u b N l L Q l F J 0 e g 5 r e 2 U q j R Y 9 2 x n o B J 9 r P p c C J Y Q g n Y g x O 5 5 n Z i y H 0 V d H l J J 4 r k 2 9 3 s C x u 1 h W F N d z S a f S d G S c n m 8 Q S M h Y A d m Y T 6 f T o V a v I 4 B Y L E Y y m S Q S i Q x f Z 5 T Q j D r G K c f v z s M R J o a y c X a h C g I f X T f u + r i j g j r q 7 y A I q J R L T E 5 N D 4 / 5 v k + 3 2 6 X Z b B I E E s u K o J Q g l 8 8 S j y d C Y U M b v r a U i q 1 S h W K 9 S b n e e o D P 9 N e H + M F r v / k C p Q l B J h l n c X q C i e x g h g x X n X K p h K 5 B P B 7 H i k S g r 4 4 N f g A c x 2 F n d 4 9 0 K h Q Y x 3 H I Z D L H B s a o L 3 D U s Y P c 7 f x p P M h j T + P o + x q F 4 9 i Y Z g R N O 7 y D v F f h C o 9 x 6 D F K K R z b J h q L o f X V w c H j B v 8 q p e h 0 O j i u i 5 K K 8 f F x N M P o P 0 / 4 o 5 S i 3 u 5 S a b R Y 3 t l D y k / n 8 3 q Y / M Y K V C 6 V 5 N r i L K l Y D C F C 9 W J 3 Z 5 N 6 v U Y + l 8 c 0 D G L x G J Z l I Q R 9 2 8 G + E A V B Q L F Y I p 1 O E 4 / H D g 3 e U Q N 5 1 D F O O X 6 U s 1 7 3 a b O 9 u c H Y x C R S B k S j s a O n T 0 Q I g W P b 6 I Z B 4 P t U K y W m Z + e P X j Z S o A Y c P X f w 7 8 O / h 5 + X J k J 1 U P Q n Q c d x s G 2 b W r 3 B w s I 8 E c v q C 1 e 4 i i m l a H Z 6 X F / d p N n p D p / v N w n x w 9 8 Q g Y p Z E Z 6 5 c p 5 E 1 B q u Q O u r y 2 Q y a d K Z D K I / a A 8 K j V K K U r H E + s Y G 1 6 5 d x b Z t Y r H Y q W r b 0 b 8 H n H R 8 w N 3 O n 8 7 D U + v O i u / 7 6 L p + 4 q A + M 0 r h e i 6 a p h M E / o l C K g Q o q U J T j 1 J o m o b o C 8 v h 6 8 K / d 7 Y 2 m Z n b F 9 i j K 9 j g 3 1 6 v x + b m N p O T 4 2 S y W T T d 7 A t Y + D q u F / D 2 z e X f G A E T P 3 z t 3 c / 4 q w 7 R N M F 4 N s P j F + b R + 2 q H 3 e u y u b l B r V p h b K z A 7 T v L x K I x b N v m 6 t X L T E 1 N 0 e 1 2 K Z c r z M x M D 9 W V g 4 P 9 p N 9 P O z b g t H O j u N f r f 1 2 0 W 0 3 i i e Q x 9 e 4 k j g r B 3 V B K 0 m m 3 s a x o f 1 X Z Z 9 R z H T 0 m A x / d M A + d O / j v w d + D I G B n Z x d N E 0 S j 0 X D f G 0 0 g h I Z S 8 P 6 d d U r 1 x q 9 N P f x M B S p q R Z j M Z b i y M I 3 o L / P t d o O 9 3 V 1 q 1 S q x W I y l p U W C I G B 5 e Z V r 1 6 4 g + p v b a r W K Z V l k M p l D K 9 R B j v 6 N C m f M U R y 7 d i S f 9 s q i B v 8 d P q o k Q m j D V U Y G A U L T h v c 8 m P 1 H I Q 7 / D y n l o U H 5 o I R P c / f n O u n 1 w o f v n 5 N S h u 9 R S r T + e 9 Q 0 D c 9 1 M S O R E w V s c B + D 4 6 7 r 4 n o e l U q N m Z k 5 z I j J j f U d t s s 1 P D 8 Y v t 6 n j f j h r z 5 d g T J 1 n Y t z U y x M j g E g p U + z X s N x b H z P x 3 Y c W s 0 m h b E x b N t m b m 6 W V q u F Y R j s t g y 2 b r 3 J z P Q k m U y G e D x O N B o d u T K N + n v A S c e H n C J 4 Z + f e h U 8 p h e 9 5 + E F A J B J B H z h P z 4 h S C i k l r W Y T 0 z Q I g g A z E g m t m 4 6 D Y R j Q 3 x t F L A v T D F e B o x w d 5 P f D W Q T t p G s G Q l G t V L C i F p q m E Y / 3 n e Z K Y f f v X 8 q A S M T C c R w i k d C g s i 9 g + z / 0 f w L P x 3 Z c X F 9 i + w G f r O / g f s r C 9 a k I l K Y J Z v I p 0 r p i d v 4 c t U o F T V P s 7 u 4 R j U b x 9 D R r N 9 9 l e m q S f D 5 H t V o j E o k w M z M 9 / N I V 4 D o 2 S k E k E q F Y L P L O 2 + / x 0 n e / g 7 h H x + q A u 5 0 f y Q M K m + / 7 a J q G 3 e t h R i J 4 n n d I e E 6 a y e + H d q t J M p U + e v i h c j / 3 e 7 f H j D o / O D Z Y u Q 5 e c / R 3 G Q T 4 v k 8 0 F u 7 v D g n Y 0 A + m 4 b o u g e + x u r a J F 4 m z U 6 k P n + d h 8 d A E S t c E V + Z n i B u K W 7 e X y c 4 9 w Y V x x U / + + i e c W 1 y k 2 + 2 y u H g O I Q S x W P T Q b H x w o B 9 U 5 3 z f Z 2 1 t n V K p z P r 6 O i + 9 9 B 3 S 6 X 3 H 4 q k C M k I Q b N v G 6 c / c r u t i m h F M 0 + g 7 b U 9 f Y V q t F p G I i W V Z 2 L a D E A L P d Y n F Y j Q b d d L Z H I 5 t A 4 p I x E L T 9 T P v W R 4 U 3 / d B K Y w T V q D P g l F C c R q n X T / q 3 O B Y r 9 c l F o s f u q b R q J N O Z 4 5 N U o c E 6 9 D q p T M w z e 9 V 6 3 y 0 u o X r + 8 P n e x D E X / 3 q v V O G 0 e l o m u D x 8 / O M 5 z I 0 H U E m K h F I p O / T a D R I p V I o p R D 9 F W V j c 5 O 3 3 n y b Z 5 5 + i r n 5 O e g L h V K K S r n C h 9 e v U y q V + c p X X s R z X W 7 e u k 0 8 H m N h I b Q G 3 b 5 9 B 8 / 1 m J y a Z H Z 2 l l g s S j Q a H T 7 / Q R z H o V F v s L m 1 R S F f w D B 1 x s b G 0 X U N z / M w D I P V l T W K p S I X z p 8 j m y v Q 7 X b I Z n M I I W g 2 m 5 h m K E D 3 L x i j 9 0 i f B k o p 2 q 0 m A K n 0 M M b q G O F Y O z 5 g P w 1 G C c Z J n H b t 0 X O i b 5 w Q A j Q t t G Q q p W g 0 6 u R y + U O P G f z r + 9 7 Q 7 7 Y v X F r 4 g 4 Z U i l K t y Y f L G w 8 U F n X P A i W E 4 L m r 5 8 m l B o G h E q U C t j Y 2 m Z y c Q N f 1 o Z C A w r Y d a r U a 4 + P j F I s l b N t m Y W E + F K J K F d / 3 c F 2 P 9 9 / / g G j U 4 s k n n 6 B Q K A x f 7 6 i g 0 P c x V a t V / v Z v f 4 F h G D Q a T e b m Z h k f H 6 N Y L P H I I 1 e Z m p o a K W j 0 n / O j j z 4 i l U o P h f X e O X 1 F + 3 W g l K J a K V M Y G z 9 6 6 p 4 I Z e 7 k A f 4 g H B W O k z j p u l H 3 5 j h 2 q B U c U A 2 b j T r J V A p N 2 9 c U B k I V B A G m a Q 4 F 6 6 B a O D D J r 2 w X u b N 9 7 8 5 k 8 V e v 3 1 2 g B F D I p H j 6 0 m L / h m X 4 o x S 1 W o 0 b n 9 z k w o U l c r k c 9 F W Q e r 2 O Y R i k U i l 8 3 + f j j z / h w o X z 3 L p 1 G 8 M w 8 H 0 f I e D 8 + Q v E Y t H h a 4 0 S A E 4 5 7 n k e m q Y N l / u T r l N K 0 e v 1 W F l e Y a 9 Y 5 L n n v k Q 6 n T x 6 2 R F + 8 4 T m N I I g Q E m J Y Q 4 i D h 4 + o w b 0 g 3 C S 4 B z k t N c 8 + P h O u 0 U i m T q 2 O n m u i 6 b r Y W z h g X O t R o N 0 P 9 h Z C B F G d f S d z Q P h U k r x 4 c o G u 9 X 6 m c b C q Q I V s y J c m J 1 k p p A L 1 R c k q F C Q V N / C V C 6 X S a f T S C n Z 3 t 5 h a m p y K P 2 q 7 x T 8 1 / / 6 e y w t n u P K l c u U S 2 W E p j E 5 O T F 0 w J 4 m B H f j L N e U y x V e f v k V v v a 1 r 5 D J Z E L r 1 y E + X 4 J z G k o p a t U y m W w O X T / 6 P j 8 9 w n E 6 e t D f C 2 c S s B O u G R z v t N s k k s l D 1 w 3 u r 9 v t h H G E A 7 W v / 7 h m o 0 4 6 k x 0 6 w 5 V S e J 6 H F Y s P I z U 6 t s M H y + s 0 O 7 3 h 8 x 5 l p E D l L J 0 v P f F o / 6 + B E I W 5 L V J K W q 0 W Q S B R S l I s l t B 1 n Y W F + a E f g f 4 e p l g s M T E x j m m a d L t d b t y 4 R T q d C v c 3 j Q a 7 u 3 t 8 4 5 t f J 5 l I H J o 9 T u Z s A 9 9 x H G 7 f v h N G Q j e a T E 9 P c v 7 8 e X R N + 0 z 2 M 7 8 Z K B r 1 O q l 0 h m 6 n Q z K V I g i C o f p z 9 8 / 6 4 X C a o B 2 c D E + 7 n 9 P O c e R 8 c X e b s f F J E O K Y G + L g d b Z t H 3 L B t N s t 4 v E 4 u m 4 M / X 6 O Y 5 N M p h C a F j q O Z Y A f K A z D 5 O Z W k f W 9 8 r E J X f z o 9 f c V / f S H y 3 P j l L c 3 c I w p a K 8 R i Z h M T k 6 w v L z C I 4 9 c o 9 1 u 4 7 o e 6 X S K e D x + z B 8 0 E L j l 5 R W 2 t 7 f 5 6 l e / c u w a + q b Q R q P B j R s 3 e f r p p 4 Y r V a / X o 9 l o M j 4 x P v J x Z 8 H 3 f W 7 e v M 0 b b 7 z B n / 7 p n 5 B O f 7 p m 5 M 8 r n u f h 2 D 1 i 8 c S x g f d p M x C y a r V M L l f Y 1 2 Z c B 8 v a V / 9 H c T f h G u y d j q 7 O R x 8 3 + L v Z q J P J h l u V b q c z X N l s u x d a E x E I b d 9 K 2 O t 1 i S d T Q G g p r D b b f L i 8 g e O F V k K x U 6 6 p i X w G T Q g g G K p 0 3 W 6 X O 3 e W m Z m Z R t d 1 I n 2 v 9 U G L 1 0 F B G t B o N P j g g + u 8 + M K X + 4 l n + 9 h 2 j + v X P 2 Z m Z o b J y Y l j b z J E 0 W y 0 C G S A J g T p z M k W q 6 M o p d g r F v n + 9 3 5 I J p M h n U 7 x 7 L N P D / d 2 X 3 A 6 o Z r j A t D r d h F C k M 5 k j 1 7 2 U A m C A K U U h q 7 3 0 z l A q X D C z f Y H + k k I A a W 9 P c Y n p 9 j Z 3 m J 6 Z h Z g + P t J q + P B c S e E Q E q J 6 z j E 4 v F j 1 w w E 6 e D v g + f V d L 1 v J Q w j P Z Z 3 S g i l p B q o d f U u e O 0 S + X y Y X H Z Q Y I 4 K z 0 E h U k o R B A E 3 b 9 7 k 0 q V L h 2 a 8 2 x W d C 3 m f D 9 7 / k E w 2 z c L C w v D c Q Y 6 u R E o p y q U S Y + P j J w j e 8 c c M a L b a / O x n f 0 u 7 1 e b 3 f u 9 3 K B Q K D 2 D 6 / g I A 3 / M Q m s D 3 f M x I h H J x D y s a R e u H R i W S q R F 7 0 7 v j O g 5 K g R X d j w E c f N / l U p H C 2 M n f / 0 H q t R q 5 f G g y b 7 f b J B L h P i l E w Y E w p Q G j / u 7 1 e g R B u N q 0 G n V m 5 8 8 N z w V B M N y a H P o Z W g l 1 h O d 0 V K l U Z m x s D E 0 D d S Q N 4 u D v g 7 8 P / t 5 q t d n o R 3 s f x P E F q 1 W N y + M + p V K J m z d v 8 e I L X 9 6 v T T D C 8 X o Q 1 3 V x b J t 4 I k m t W i W b y 4 J S a L r O x s Y G 8 / O h u b t e q 9 H t 2 X z w w Y d 8 6 U v P 4 n k e 7 7 3 3 A U I I n n r q S S Y m H s y E / P A 4 8 G 5 H / / r Q G A 6 T Q + P l 7 o P y Q Z F 9 / 0 2 9 V i V f C E P N z k K z U S c W j 2 O a + 1 k C A 4 Q I E w + V U o i + 3 + l u V M s l c o U x h B C 0 W k 3 S B / x y d q 9 3 a C U a M E q 4 2 u 0 W q Q O R J 4 N r B u 9 v I F A c i K 8 U v t t V J w n Q 0 X 8 P / i 6 l 5 J 1 3 3 u X 8 + f N k s / s 3 3 P M g a u x f X 6 v V e P v t d / j W t 7 6 B r u m n D q B 2 u 4 3 v e 4 e W + p N W I S k l q y s r / P C v f s z f / b t / x s r K C l J K r l 2 7 e i i a 4 t O n f 3 + f k Q P 3 0 6 C v w R z 8 6 6 H Q 7 X S I j y h k c 5 T A D 7 O n U + k 0 Q e D j O i 6 W Z a G P W P H C / X c d z 3 Z I Z l J Y k e i h C B G l 1 D A T u d N u 9 a P s B Z 7 n D / f q g e 8 j l R p a o w 8 y U O f 2 / x Y 4 j o 0 Q 4 p D B Q t c 1 D G P / 8 a K / D x S u 3 V Z H B e f o v / R 1 3 Z 5 t s 7 m x S a v V Y n J q i r n Z m e H 5 U Q O / 0 + n w F / / y e z z 3 z J O k U 0 l S 6 R S b W 1 s k E w l m Z 2 c P q W F 2 r z e M x R r 1 X E c J g o B 2 u 8 3 b b 7 9 L r V b n u 9 / 9 z s g q R A + H z 7 / Q P A j 7 Y + 7 e h E 1 K i Z K S T q d N P J H E 9 z x c 1 y U a D d M 8 a t U K V j S G a R i 0 2 i 3 y + X 2 H P v 1 9 3 K j V Z I D o J 5 a W i n v E 4 3 H i i S S u 4 2 B G I v i e h x W N I g 9 E 2 x 8 V l g F S S u x e l 0 Q y d e j 4 Q F g O y o O u 6 z i 2 j d W P 0 D m 4 S g k h E H a 3 q Y 4 + a I D q q 3 T v v f c e V 6 5 c J p v N H t K T T x 7 4 C i l h r x G Q i w X U 6 z X 8 Q P H e O + 9 i O w 6 G o d N u t X n h x e e Z n J x E 1 / V j R V D O Q r v d 5 s 0 3 3 + b S p Y t k s x k s y 7 o v P T 5 k 8 P 6 P H v + C 0 9 g f o 8 c H 6 i i U U q G l L J 4 g C A J c 1 y E W O 1 l o p J T D y I a 7 E f q Y 4 g h x 9 / 3 y K O F S K n Q 1 D P Z i B x F C 0 G j U y W R C R / D B 4 4 f + 7 X U a J w q U l J K t r S 3 2 9 o o 8 8 8 z T w 2 X t J J R S 3 C q Z z G Z 8 o i Z s 1 j U m k p K o G Z r T m 8 0 m l U q V 5 e U V n n j i M f K 5 H P V G n X z + 3 o 0 G r u v y 8 c e f 8 M o r r 5 F O p 2 m 1 W r z 0 0 n e Y n Z 0 Z L u 0 H 3 / h h P r s Y u 3 8 X u V c h O w t h M P N x F e 0 k z n o d I 6 5 t 1 G t D U / r g 3 N b G G p P T M 7 S b T S I R i 0 Q q X M 2 O C V S 3 X T 8 k U P T V q X q 9 z v r a B k 8 + 9 c S p g i S V Y r 1 q s J D z Q c B O Q 2 c q H T C w m C u l 2 N n Z Y W t r h 6 t X L h 3 z Y F c r F T L Z 0 E N 9 N x q N B v F Y n H K 5 x P j 4 B F v b W 6 A U 4 x M T V C o V 3 n r r H V R f f R w r j D E z M 8 X s 3 G y 4 x / t C g H 6 t j F o R 7 h U l Z e g f G u R K n Z G j A n M a g 2 s P q o o H j 5 e K R c Y n J g 4 d O / i 7 6 L R q w 3 H W a D Q p l U o s L M w N L S 4 n C V K 5 L S g k Q q u O V N B x B K n o 4 W s b j Q Z / 8 R f / i j / 5 k z 8 i P 2 I Z B S g W i 6 T T a R r 1 O p N T U 0 d P I 6 V k d 2 e X m Q P 7 t V G o f l S 7 l B L H c d n Y 2 O T n v / g F V y 5 f Y m F h n l g s R j q d J h K J U K v V W F 5 e o d P p Y t s 2 u q G T T a e Z X 5 i n U C g 8 g N r 4 B W d h X 7 b O P t A P U i 2 X y Y + d 3 Y o 4 4 H 4 E a 0 C 3 0 6 H T a Z M v F O i 2 2 8 Q S i a G M H B K s T q u m f N / n g w 8 + 5 N q 1 q 1 i W d a I Q A Q R S s d f S m U 4 H d F x B v a c x k w m O f T S e 5 / H 9 7 / 2 A J 5 5 8 g n P n F o 7 d 4 F F K p R L d b p e x s b G h c U H 2 w 5 w y Z 3 L u 7 o c l q b 5 f z P c D u t 0 O 3 W 6 X H / / k Z 2 h C 8 P T T T 7 K y s s q j j z 7 C / P w c Q g g 8 z 2 N 9 f Z 3 r 1 z 8 m l 8 9 x f m m J i Y l x Y r H Y X e / 7 C x 6 c + x G w S r n 0 Q F H 1 Z / 1 e T 7 o u v N 3 Q A q h p G p q m h 3 G A r 7 / 2 s p q e n i L X r x Q 6 i s H x h q 0 R M y S 1 n s 5 k a n Q q s V K K V q v F j 3 7 0 E z K Z N N / 4 x t c O V S E 6 i W 6 3 i 2 E Y b G 9 v M z s 7 S 7 v d R i l 1 4 s p 2 U I B G o f q 1 4 T 6 5 c Z P N z S 2 + / O U v 0 e 1 2 0 T R 9 G M B 7 F N d 1 a b f b v P X W O z Q a D e Z m Z 5 m Z n S G b D d P v v 1 i 5 P h v O p B 4 q x e 7 u D l P T p 2 s u d + N M r 9 X n R O E 6 u E K V 9 r Z U N D o q f u r w g N 1 r 6 Z i 6 I h 8 / n n w 1 E L h u t 8 v r r 7 / J 0 v l F 5 u f m z m R o q F Y q o V d b 0 4 h E I m F B l k q V f D 5 H q 9 0 + E D Z 0 u g A d p F a r 8 9 d / / R P m 5 + f 6 f q n U m e 5 l w M D 6 Z N s O W 9 v b v P / e h z z 7 7 F P M z y + g a Y J u t 0 s Q B C Q S i U M B l l / w 6 X D a o K 9 U y h T u w Y l 8 G q e 9 z k F O u k 4 A o t W o H B q m o 1 a p 5 U p o d D A O j p s D k Q 7 N Z p N f / O J l H n 3 0 k W H U + W m U S i W E E C S S S a J W W I d P q b D m x P R 0 u I 9 y X Y 9 I x E B J x e 7 u L m P j 4 3 d d I Z R S l E o l f v z j v + H a t c s 8 + s i j R K y 7 r 4 6 n 4 b o u u 7 u 7 v P 7 6 m 3 S 7 N l N T 4 8 z N z b O 6 u t q P F X y G W N 9 / 9 u 8 6 q l 9 Q x X E c t r a 2 0 X W d x c V z H J y w l Z L 4 f o D t 2 M g g r B c R i 8 X u + t 0 O G D W Y d 7 Y 2 R h b l v F 8 G 6 t x Z O L p q D Q V q l C A 1 b U H S U k O L H U e u k 1 L y 7 r v v I W X A M 8 8 8 c 1 d B 4 s D j j 9 5 I E A R 9 S 5 + i 1 7 M p l 8 o k k k l y u S x K K c r l M q Z p k k g k R q p r 9 P 1 S b 7 z x F t V q j T / 4 g 5 e I n + I U v B d U P 3 p E 9 K 0 + p V K Z 7 3 / / h 8 R i M c 4 v n e P C x Q v D e 6 M f 8 X 6 2 d J T f H j z P o 1 a r 8 Y t f v I z v + y w t L W J Z F s s r q 8 T j c S 5 f u k g s F s P z X N 5 8 8 x 0 6 n T Z X r 1 1 D o L h 1 6 z Y X z i 9 x 5 e q V e 8 o O O C h c Z 4 3 K u F f O + h 0 O r h P N e v m Y J N 0 q G S Q i k p n M v n p 3 U J B 8 3 2 d 3 d 4 + f / v R n P P f c M 3 1 D Q h z H t s l k s 1 T K Z V z P Z X x 8 A q U U k U i Y d j x q k C m l a L f b J J O n Z 8 / 6 v k + v Z 5 N I h A U 6 j j 5 P s V j i e 9 / 7 P i + 9 9 H s U C v l D s + L D x v M 8 g i D A c R y q t R o b 6 5 v s 7 e 2 R y a Q p l 6 v Y t s 0 f / / E f k s / n z + Q O + L Q 4 a f J 6 G D i O g + / 5 B D L c S 3 e 7 P X 7 6 0 5 9 x 7 Z G r X L p 4 Y f h 9 K q X C u E z H w X E c S q U y n U 6 X q 1 c v k 0 q l a D S b f P 9 7 P 6 T b 6 3 F u Y Z 6 F h X m W l h Z P n D R P Q / Z r / H 0 a n P U z H C l Q B z k o S N 1 u j 5 / + 5 K c s L i 2 y t L R 4 K N T n z p 3 b X L h w c f h 3 q 9 k i l T 4 c y n E M p V h d X e X c 4 u L R M 6 f S b D b R d R 3 f 9 7 F t m 8 D 3 + e F f / Z h e t 8 v X v / E 1 u t 0 u k 5 O T F M b y J O K J Y e D i p 4 H q 1 + R 2 X R f f 9 1 l e X m V 1 d Y 3 Z 2 R m S y T h R K 8 b Y e I F Y L I 5 p h q n / h m G g 6 3 q / X o F C C O 2 s G g a g 8 P 0 A p S S 6 b h z T C n w / w H F s m q 0 W t 2 / e J l C S + b k 5 8 v k c 8 X h 8 m I Z z v w w s r + + / / w G b m 1 u M j Y 3 1 O 5 f E 8 f 2 A 8 + f D U g j 3 8 h q 1 e p 3 1 9 X W m J q d 4 7 b V f c f n y J S 5 d u n h m N X B A v V Y h G o 2 f G q 7 0 o I x S O Q 9 y g k A d N w B s b + / w 3 n v v 8 a 1 v f f P Y n q H T 6 d D t d E k k E 3 i e h 2 m Y R G M n b d b 3 n 9 v 3 f V Q / S P F B C I I A 2 7 Z p N l v s 7 O z g O C 4 7 O z s U S 2 U W 5 u f 7 G b t L J J P J T 2 0 G o 7 9 y 9 X q 9 f r 2 M 0 H g R R o a s o m l h B m m z 2 e J r X 3 s R E N y 4 c Q N d 1 z m 3 s E A u n y M W i x O J 9 O s S D v 1 q Y e K d 4 z h 0 u 1 0 a j S a 3 b t 2 m 1 W w x N j H O s 8 8 8 T a G Q R y l J t V r j 7 X f e p V 6 r k 8 1 m e f T R a + E q 0 G j w q 1 + 9 g W l G m J y c I J N J k 8 t l i c X i d D r 7 S a O p V J i C M e p 7 6 3 a 7 V K p V V l f W q F S q O K 7 D l 5 5 9 h t m 5 2 Q c W U v q C W q + H x q S l 8 4 t c u 3 q V 5 I E g A K U U v u e j G 8 f L s y m l 2 F h f J R q N E Y v H w y z b U 2 L 3 H h a j 3 v M h g T q 4 G g 1 w X Z e X f / k K c / N z X L x 4 Y e S T H E T 1 i 6 F Y E Q v d G J 2 q I a X E 8 z x 0 X a d a r T L R 9 z w / L F S / H o D j u K z v d X j 1 Z 9 8 n l U r y x B O P M z M z P b T M K a V O H E A P i 8 G M / u G H 1 7 l 5 8 z Y L C / P o u k 6 5 X O Y r X 3 m B I A h r c e z u 7 u H 7 H q l U E l 0 3 + i n a F r b t 0 m q 1 h p / T x Y v n G R s f w 7 I s v v d v f 8 D Y + B h f / c q L l E o l 3 n j j L R 5 5 5 C o X L 1 7 o p 3 O H n 3 8 Q B P R 6 v f 5 n 4 g C w s 7 t H v V b D N C O k U k n K l Q o 7 2 z s s L i 3 y + G O P Y l n W M P l P 1 3 U a 9 Q Y / + O G P e P T R a 1 y + f G n 4 / A 9 r g g q C g G q t y h u v v 0 m n 2 8 W K W G S z W c 6 d C z + v T C b N 3 l 6 R 9 9 + / z p e / / C X G x 8 c O u W O C I F Q 9 N U 1 j d 3 u L i a k w M Z Z + j Y l k M n l m Q 8 O 9 c l A m R L N e H k a b H 2 V 7 e 4 d 3 3 n m P b 3 / 7 G / e 0 w e 9 0 O i Q S 8 W O r X H i u i 6 5 r 1 K p V 0 p k M p W K R c 4 u D a k o P F w W 8 s y 6 Y S z S w O w 3 e e O N N G o 0 G 6 X S G X q + L a U a 4 9 s h V c t m w c E v U i p L s 9 5 A 6 C d m v Z H q v + L 4 / 1 P H D l S d 8 n o F g d 7 v d 4 c p 2 8 H P T h K D V b v P D H / w V L 7 z 4 Z Z Y W F 4 n G o l Q q F f 7 i z / 8 l C 4 s L u I 6 L U o o X X n i e f D 4 3 M q / o K O p A m o 4 Q g m a z x W u v v c b 1 6 5 8 w M T F G M p U k 8 C W a J v D 9 g E Q i z u L i O W Z m p k k m w + 6 E n w a q X 0 Z B q T D i J W w O U a V e r / P x x x / z x J N P k E w k u H X r N o l E g u e f f 4 5 6 r c r s 3 P x w n 0 4 / H s 8 w T T S h o R t 6 X z 0 W B 9 T r h z / e h B C I R q 1 0 a N h L K a l U K r z x x l s 8 / f S T w / p 2 Z 0 V K y d b m F r N z s 3 d 9 n G P b I M R 9 R Z q f h U D C O 1 s R n p l 1 E S I 0 6 d p 2 W N 4 Z A T v b u 2 z v 7 G D 3 e p T L F S 5 f v s j V q 1 c w D L M / k P z h z G f b T j + 4 t 4 J l R Z m d n S a d T m O a J o Z h f G o D r N V q 8 a v X X m d 1 b Z 0 / + 7 M / J Z f L 9 Y 1 C u 3 z / + z 9 k a n I K K x r h x R d f I J k 8 e 4 e N o 9 i 2 z e 0 7 d 3 j 5 F 6 / w 6 G O P k M 1 m S S Y S Z H N Z Y r H Y c C K 4 3 x V J K U W 3 0 y U a i 1 K t V K j X 6 y y d P 0 + j 0 U B J h e M 6 z M 6 G K e x H k V L S 7 X Z 5 / / 0 P a L b a f O N r X y U a i w 5 V 2 X P n F p i Z m S J q R f F 8 j 2 Q / D U M p d S i h U P Y T I A e f 0 a c h W E O B c l 2 X 9 9 7 7 A N / 3 e P z x R 4 c 3 d X b 2 9 0 a u G + 5 h 5 u f n 2 d 3 Z R S q F b f e Y m 5 s b O k S V A s 9 z T 1 0 N H g Y / u x 3 l x U U H 6 0 D S 4 1 G q 1 S p b m 9 t s b W + z s b m F Y 9 v 0 u j 1 i 8 R h P P P E 4 1 W q V 9 f V N l p Y W e O S R R 1 h b 3 + D 6 B x 9 i m i Y R y + K P / / g P y W a z D 7 w X H E W l U u F H P / o x s X i c F 1 9 4 g U g y i + / Y 1 E o 7 v P r a r 6 j V G n z 7 2 9 9 k a e n c P Z m c R z F Q T 4 M g o N l q 8 d H 1 j 2 m 3 O 3 z 3 u 9 8 5 Y / j X P r b d Y 3 t 7 h 4 m J C X z f J 5 s 9 u T b F w Z X y K J 7 n 0 W y 2 e P f d d 9 n Y 2 G R y c p K n n 3 6 S 8 f F x d F 2 n 0 + n y 8 1 / 8 k t m Z G a 5 d u 3 K m 7 6 D V b J I 6 8 F k 9 T M E S t c q e u n H j B t 1 O j 6 e e f u J Y t Z i 7 M i K V f X d n h 3 g i c e g L D m c H x d 7 u H r 7 v M z M 7 e 9 + z 3 V l R w C / u W D w 6 6 V F I H o / w O I r s 5 9 7 Y t o 3 v + 5 i m S T K Z x L b t v p + l z s J C q F r Y t s 3 2 1 j b f / 8 G P + N L z z 7 F 4 b p 5 E I t G v B h X 6 0 w Z 7 k A f Z t A 9 y v t b X N 3 j 0 u a / x 9 / / b L Q D + i z + Y Y u v 2 d W Y L c b 7 x / G O k U m m k D B B C Y B g G p m k O Z 2 L Z b y 7 t u i 5 6 P / d s c O 6 g u q 8 O l M 1 u t V p 8 / / t / R T Q a 5 Z v f / B q Z z H 7 t 8 L t R r d W I W t Y 9 b R O C f s K o Y Y S 1 5 l U / H j M I A p r N J j / 7 m 5 / z e y / 9 L q l U i k j E P J T z Z N s 2 b 7 / z L t 1 O l 7 m 5 W W a m p 0 m m T l + t i 3 u 7 F M b G 0 H V j + L 7 3 5 e r e v 6 t W o 0 4 s k U D 8 1 / + P / 0 r 9 / u / / 3 q k z y C h O 2 n f R L w d 2 t C Z 4 p V I h n 8 / h + w G d T u e e X + 9 + 2 W 3 q d D 3 B u Z y P f v L n e y Z 6 3 S 7 b O 9 u c O 7 e I E N B u d + h 0 O m x s b P H J J 5 / g u i 4 T E x M 8 8 s g 1 l p e X W V t b 5 9 q 1 a z z + + K P 9 x L f w i x q o T m c R s s G q 8 d d / / R M K U 3 P 8 n 3 / S x p f Q 8 E M / 2 / m 8 x v / 0 / B 6 9 n k 3 X U w j f x j R N F h b m y O V y Z L M Z 2 u 0 O K y u r d D o d h B A k E g m S y X D C 6 / V 6 d L s 9 U q k U d q + H r m t Y 0 S j d b o 9 O p 8 P m x i a P P f E Y s z P T z M 3 N 0 W q 1 k F K S z W Z p N p v 4 n k 9 h r E C z 2 a T b 7 Z L P 5 1 F K n c k P G E 5 g P s W 9 Y u i r l J L r 1 z + m 1 W r h + w F S S X z P J x I x U S p 0 F 3 z z m 1 8 b J q U e x P d 9 1 t c 3 e P P N t x g b H 6 N S q f I H v / / S X f 2 b W x t r p D I Z d N 0 g k d i / 9 l 5 X L d m v n C S q 5 V 1 1 9 O Z O 5 r g 5 / V 5 R f Q t c s V h k b i 5 s G P B p I x X c L J q k o p J 8 X G L 7 4 Q e V s u T h c K q 7 E G 6 W Q / V V 1 / V h e 0 z f 9 + h 2 e 7 T b H d b W 1 k i n U 2 S z W Y p 7 R d 5 + + z 0 S y b C v 1 c A o E Y t G u X T 5 I r l c D i k l p V K Z b q / H / N w s 0 W g U 1 b c + C q E R B D 7 d b o 9 / 8 2 / + L c 8 + 9 w w v / / I V 8 v k 8 / 3 p z n G p X 8 f / 8 T 5 5 h P G n g S 8 W 3 / y 8 f A P A f P J 3 g p f O S Y q m M L g R j 4 2 O M j R V C j a H f L 6 p c r q A U x G I W s V i 8 v 4 p 5 d D p d T N M g E o k Q i V h E o 2 E n k c R D C g 7 2 + 5 3 h L S v C 5 u Y W U 1 N T u G 6 Y b v P W 2 + 9 w f m m J K 1 c u k U w k 0 X Q N o W l o Q l C t V v n 4 4 x v c v n 2 H b 3 3 r G y c 6 f 3 3 f x 3 E c 3 n r r b X T d 4 L n n n j n z H t 1 x e s h A H s q 3 C u X q 7 o L V 6 3 Y x T O O 4 U W I 0 D y 5 I B z m q E v q e h z 4 i i u L T Q g F t R 1 D r a v Q 8 g a n D V C o g H h n 9 J l 3 X Z W 9 v j 4 m J c S K R 8 M s Z d a / q Q I h S K H j 2 c C M 8 + K K V U h S L J V Z X 1 9 j Z D j + H f D 4 M A N 7 c 2 M I w T Z q N B r l c F t 3 Q a T b b Q C h g V 6 9 e 5 s 0 3 3 8 Z 1 w 5 J e 5 5 f O k U q l y W U z n F s 8 x 9 / 5 v 9 / E 9 h X / 8 b c W + F / / 7 v x w A h i o n K P u + b N A K U W t W i W e S K D 6 Z v i B i v f h h 9 f Z 3 N y i U B j j q a e e I J v N n J g 2 o 5 T C d R w c N y z i c p q g t F o t / u q H f 8 3 X v v 4 V J i Y m T l X / j n I w Y 3 f A 3 Q R L K U W 3 0 7 6 b Q D 1 c Q Q J o N h r E E w n q 9 T r p d J p 6 L T R v g q D b a Z P L 5 / E 8 n 6 g V G R Z t + b R R C n q e Y L 2 u E z M g a i o S E U n c V D R s j X R U o g n F 8 v I y F y 5 c O P r w e 0 b 2 / X C 2 7 Q x 7 x f p B Q K 8 b J j w O U r 0 H J n U p w 1 Y 1 L 7 / 8 G p 1 u h 5 d e + j 3 W V t e o V K s 4 j s v 2 9 j b 5 f I 4 r V y 6 T T K W Y m p z k 5 o 2 b j I 2 P s b h 4 7 p g j / r O k 0 W j g u i 6 5 X G 6 o 5 i q l a D a b v P r q r 0 i n 0 1 y + f J F 4 P B 5 W O j q z t n R 3 i s U i P / j B j 4 Z h Y P f C I K L l K C e p g k E Q 0 G o 2 T x K o h y 9 I H P D h D J b 9 R O L k M s C D a 3 9 d B H 0 b R q 2 n c a N o M h 1 v k T F a h 1 r t f B b Y t s 3 m 5 i Y / / v H f c O n i B Z 5 5 9 m k S y S S q v / q I f g 9 i x 3 H 4 8 M O P W F 9 f J 5 1 O s 7 m 5 R T w W 4 0 t f f o 7 z i 0 t E r H t r O V o u l z A M c 9 j j a 9 T g u h u u G 1 a h H W X J 7 f V 6 v P f e B + z t 7 f E 7 v / M t U v 0 a D Q 8 T p R R 7 e 3 u 8 / P K r v P T S d + 7 5 N Q b l w w Z a y U E O C p b n u T i 2 g x W 1 0 P + L / / y f / N P 9 y z 4 d Q Q p R 4 S r U 7 R K J R E 7 N I 6 p U y r R b r b t u K D 9 N N B H + x C O K h V x A J h 5 O B J Y V w b b t / h 7 n + E z 1 M F F K s b a 6 S j Q W 4 + b N 2 8 R j M Q q F A p G I S T Q a H f r A I p E I s V i M m Z l p L p w / z 9 T 0 J I 8 9 9 i h C 0 7 j + 4 U d D X 1 K 4 d 7 H Y 2 d l B A H v F I r L f Q E A p h a a F j e a K x S K Z T J Z 4 P E 6 3 2 0 V K y c r K y j 1 Z + g B 0 T W N 9 f X 1 k K W z D M I h F o 9 y 8 e Y t 8 o U D q A X x o J z G Y b F Z X 1 o j H 4 2 S z 2 X t 6 D c M w 0 P W w d z E n q P k C Q k s h C t O M D A T q 0 x Q k q N W q + J 6 P F Y 3 e 1 Y T s e R 6 J R J L k P c 4 m n y Z K K T q d N r F Y j J X l F Z R S K C m x z m D J e h C E E G T 6 / Y u u X L l E L B b l 1 V d f p 9 M J B c P 3 w 6 j 3 g Y q o 6 z p W 1 B q m u L h e w P X r H z E 1 N c H 4 + P g w N i 6 V S h G x L D K Z c L 8 S D p x + v T k r Q j 6 f H 5 r d L c s i E o n g u d 6 w X H I w T L U Z T a / X o 1 I p U y 5 X m J 2 d 3 Q 9 B O 4 D v + 7 R a L V Z W 1 z E N n X w + d + q e 6 H 4 J X R w O G x s b z P X j D u 8 V T d P w P J d W s 3 n i N s Q w D O x e D 0 2 p T 0 e Y P M 9 j Z 3 s b J S W 5 X P 6 Q I + 0 k a r U a n u e d K n C / D q r V K r q u Y 5 o m F y 9 d Z G p q 6 p 6 a G N w v j U Y D p R Q / + 2 C X H 7 1 f 4 k Y 7 z e / / w U u k U k l e f u V V / u I v / h W v v f Y 6 1 W o N x 7 F R B 7 5 I X 4 Z l 3 D y l E 4 + f r Y B o N B Y 7 M W x p a n p q K G R 7 e 3 v U a r W h w W X A w N A g E O R y e R Y W 5 o l Y Y e r O 4 F r P 8 6 j X 6 / i + H 7 p Q 2 m 2 m p 6 f u S 6 U 8 E 0 J g 2 z Y r K 6 t D p / X 9 E I l Y p D P Z Y R / l o y g V f n 7 6 f / 6 f / e M D K t + D 4 z j O c F n N Z D J n E g 6 / n 4 Y x C O X 5 T c D 3 f Y r F I k E Q k M v l P t P 7 8 n 2 f r c 1 N u t 0 e U i n + 0 / 9 2 k 5 e X b f 7 2 k z p / 9 7 k 8 m p I s L i 4 w P j 5 O u V w O I w V m Z 4 k f y H z 1 P I 9 3 l 9 v Q 2 a b b C Q v V e J 5 L p 9 P B d h x 6 v d 4 w 7 W T w r 2 3 b u K 4 H / f r 2 Q R D g e R 6 + 7 x N I i d F v x J 1 O p 2 k 2 G w C H V h X P d e l 1 u 6 Q z a Q z D 4 N a t 2 y R T o d p e q 4 Z 5 Y p Z l 0 W 6 1 2 d z a 5 v X X 3 2 B i Y p I L F 8 6 T S I R p N g + L c K F Q y C D A i l p 4 n k e 7 0 2 F q c n Q 9 k b M w 0 A L K p b 1 j j b M 9 1 0 X T N E S 9 W j w u b v e B 6 z r U q v V D v Z 3 O Q r f b p d V q k c / n 7 7 o v a T Q a 6 L r + q e 2 t f N + n X C q R L 4 x h m q f f y 6 d B v V 4 H p c j 2 C + Z s b 2 8 T j U Z 5 Z 7 X J P / 7 v V 4 g a g n / y X J O 9 3 T 0 u X b o w T P d I p T N M T o 6 T S q W G q t h H e y b 5 S A t T d r D 7 f q d 6 o 0 G n 1 c Y P A m Q g C W S 4 c s h + y W S p F J q m Y 1 k R Y v E 4 S k p c 1 + v 3 b Y o w N z f H 4 u I i s V g U y 7 K o 1 2 o g x C E L m u M 4 r K + t k c 8 X y O a O 1 1 v 0 f Z 9 a r c 6 f / / l f 8 s I L X 2 Z p 6 R z x e P y + B / l J e J 5 L u V y h 0 W i w v L x K t 9 t l d n a W y 5 c v k j 1 j H c j T C I I w K k X T N J q N O l Y 0 h o C H I 1 A 3 b 9 z g 0 u U r p 5 n p D 6 G U Y m t z k + m Z G V a W l 3 G c 0 K w 6 M z s T O n 3 3 9 s g X 8 s R i c Z R S F I t 7 Z L P h K u F 7 P q C I 9 G d G 1 b d 0 D X 7 3 + w G t z W a D 8 f G T e l C N x r F t I v 0 a F 5 8 l r u u y t b n J 0 v n z h 4 6 r v h N 8 d X W V l 1 9 5 j b 3 d P Y Q Q X L t 2 j W 9 + 8 2 u k U s f 7 y Q 7 4 a M + k 3 N Z 5 Y d E h o v d n 6 3 5 o 1 U D 1 G 8 z i B 3 + X U u L 5 P j I I U C q 0 Z j m O g + 8 H N J o N 3 n n 7 X Y Q m e P T a N R 5 7 / L F D K 1 R 4 v z 5 K y e F e 5 e h 9 K a U o l y v 8 / O e / x D S N f o R 8 O J k + L H z f x / M 9 W q 0 2 3 / u 3 P y C V S v L U U 0 + F A b S n G M P u h 4 E 1 e r C v f G C B 8 v o F 4 A + G 1 v j 9 V I W T N o B S S u y e j W G G u U j L d + 4 w M z t D L B a n U q 5 g m A a B 7 5 N I J n E d l 0 w 2 V B 2 D I O D m j R t E I h a x e I x e r 0 v E j D C / s E A Q B M M C 8 U E / P T 0 I g k N J a n d j + c 4 d l s 6 f P / P 1 J x E O m j K V c p l z i 4 t E + 4 X l T 2 J g S T u 6 8 r q u y 0 c f f U S t W u O t t 9 / j h R e e Z 3 Z u l l w 2 c 2 p t D Q A 3 E L y 6 G u H K h M / U C S X f 7 g X X d a l W q / z l X / 4 b X N c l k U j w Z 3 / 2 P y K d T g 9 n e 8 9 z 2 d z c Y m F h 4 d Q V I A g C G o 0 G r 7 z y G s l k g u e e e / b Y e 7 9 f V D 8 O 8 f 3 3 3 2 d r a 4 d O p 8 N L L 3 2 H f D 5 / T 7 G F 9 8 s D i 6 p h h I N / b 2 8 P p R T V S i W M N t / e P n o p 9 I V p 0 M F D 0 z Q M w + D y l S v 9 6 H a F Y e r k 8 3 n G J y Z C U 2 d u v z i 7 p m n M z s 0 x O z v D z M w M C w v n U M D a 6 t q w I w K A r u t D A W 8 1 w 4 1 o s V h E 9 e s b F P f 2 R m 5 O M 9 n s s N n W 3 T i 6 I R 8 Q + D 6 9 X o 9 c L s e V q 1 e J R s N 0 h c 3 N D e h / 4 X t 7 e + z s 7 B A E A Z u b G 9 g 9 e 2 T n k F a r T T q d x v V 8 c t k M 8 w t z 5 P q R B H e b Z T W h u D T m 4 / T D r B 4 U T d O Q M o x y + N K X n u X v / J 0 / O b S q e J 5 H t V J l c X H x V G G i / 9 k 5 r k u 1 V i e T y T x U o 9 h g r O z s 7 D E / P 8 d 3 v / t 7 p D O Z M 8 U W P g w e 2 C g h h B i a w 6 v V 6 r B O e X 6 E A 7 T X 6 y G E I J s N / S K V S u X Q z K R p 2 q m d G E Q / d 2 r Q D 0 j X d T K Z T J g 6 M W I 1 j E Q i W N E w S N d x H I p 7 e x T G w k Z Z g w 3 2 Q Y Q Q r K 6 u o G s a v u d h G A Y b G 5 v o u k a 3 0 0 X 1 H Z x S S v b 2 9 g j 8 s J t f o 9 G g 0 + l g W V a / / J k 5 7 B 0 k h B h G o O / 2 / T + F s T F S q b B W Y D q d I R Y f H W r j O D Y T E x N M T E z g e h 4 v / + I V 7 t x Z p l q r 0 e v 2 U A q C Q G K M S A v v e R q W o f h o N 8 J C z j + z O n 4 U 1 a + Z 0 e 1 2 2 d n Z 5 e O P b / D 4 4 4 + S z + e H 7 2 G g 9 n i e d 9 f V W C l F t 9 t j Z 2 e X 3 d 1 d n n z y c V L J 5 E j T + v 2 g p M J z P R L J B G + 9 9 Q 6 X L 1 8 i 9 x D 2 T G f l g V U + p R T 1 e h 3 D M E 5 V r 4 I g Y G t z k 4 V z Y Y t F p V S / j + r D i z o P X c d 3 p 7 i 3 x 9 j 4 Y e O J 7 / s 0 G g 3 y + f z I 9 9 B u t Y j G Y u z t 7 p H L 5 4 Z B r P R n 3 L s Z V O 6 V c r k 8 r M U + s I K 6 r k u z 2 a R U L L O 9 s 8 P a 2 j p f f v 5 L P P r Y I 2 G x 0 A O v b 3 s C N x B 8 s G N y d c I b 1 q G / G 4 N 9 l J S S b q 9 H 4 P u 0 2 2 1 e f f V 1 H M e h U M h x 7 d p V Z m f D B N J 2 u 0 0 k Y l I u l R F C 3 L X g j u M 4 1 O t 1 f v S j n 7 C 0 t M T j j z 9 K 6 i 6 p F v d C 0 G 9 0 8 V c / / G v O n V v g / I U l U u k 0 y R E a w K f B o X e x t 7 c 7 n M k / + v B D 1 t f X D 5 4 e S a f T I Z V K 3 d V / p J R i a n p 6 + L f r e l T K 5 W G N g w d B K t h p 6 q P c A y N p N J o E S s f 1 B Y 4 v s D 1 B q V g + d X Z N 9 m f j q e m p / o q j o f d r K g w c q / e K 7 U l s T + L 6 h 2 / c d l z a P R d P h u n w g 8 k q n 8 + z s L D A I 4 9 e 4 7 H H H g l X B 0 J j w k C 4 B w g B W w 0 N q c A L z n 5 v t m 2 z u 7 v L 9 e s f 8 e 4 7 7 / H P / / v / g b / 8 y 3 9 D p V L h m W e e 4 h v f + D q x a J R u p x M 6 M j V B M p l i c W k J M x L B d c J y 1 o 1 G A 9 u 2 j z 5 9 X / 0 u Y 9 s 2 i 4 s L x E 4 s 5 n N / 6 P 0 G 6 / F E A t f z i M Z i x D 4 j d Y + D K 1 S 3 2 + 0 3 i R 5 j Z 3 u X h X M L r K + t k U 5 n S G c y W C d U Y N 3 c 3 A I l m e v 3 v D 2 J Z q N B p 9 v F 9 z 1 m Z 8 O 0 D d / f b 9 N 4 r z i + Y L l i 4 A Y w l Q y Y T J 9 t B t 7 d K 7 J a i 2 L r Y 1 w Y 9 5 l J B 9 R r N R y 7 N x T 4 h / k F n 8 Y z / 4 d X h r 9 P Z k z m k p L J l M Y v 1 h S t X r i X + / N / 8 D R L E / v e + V B l 6 r K 7 u 8 e P f v R j n n / + O S 5 d u k Q y e d i P o x R s 1 H T a n u D q u M 9 Z 3 p K U k l a r z f L y M m + 9 9 Q 5 X r 1 6 h U M i T y W R w X X d Y G U n X d W z b P r b J t 2 2 b 2 7 d u 0 2 q 1 2 N r e Z X Z 2 m k K / Z m M 8 F s M 0 T Y I g 4 P a t O 6 y s r v H t b 3 + D T C a s 5 / E w 8 T y P R q P J 3 / z N z 5 B S 8 t J L 3 z l k P P k 0 E f V q U d W q V X T D O B a s q p R i d X W N s b H C y M D C S r l M M p U 6 U 8 j I Q J U Q Q l A s F j F N 8 5 4 D T W 1 f 0 O h p b N Y 1 F B A o w X w m Y C Y T G h h U 3 2 x + k v X L D w J 2 d s t E D I h F L S K R c D / m + z 7 R a J R G o 0 6 7 3 W F q a u p T / / B t 2 + H r / 8 e 3 C J R C F 4 L g w A L z 7 z 8 3 w V + + W Q T g 9 f / y R Q x 9 f 4 X 5 B / + f j 3 h z u U l M c / n W x S j / 2 9 + / S C q V O v a e 3 Q B e W 7 W I m 4 r J t C Q T l c R M i X n k b a n + / 4 Q I J 9 X N z S 1 e e e U 1 n n v 2 a R b O n S M e j y G l D L u j S 4 k m w n g / K x K h M D Z 2 T B i k l L T b b V 5 5 5 V d s b + 9 Q y O e I W B H q 9 T p S K c b H C t R q d f L 5 H F / + 8 v O k k i n E w d L E D 4 l w c m j x y S c 3 u X 7 9 O n / 6 p 3 9 C N B o b Z j V r / Q I 5 u h 7 W b L z n T P U T E L X K n q p W q y M H 9 + r K K v P 9 s l c r K 8 v M z o b t X x z H I R K J I P u m 8 c 9 q R q e / M g E j a 0 T c u X 2 b f L 5 A K p 1 i Y 2 M d Q z e Y m J i k U q 0 S i 4 U J f o M 9 2 6 h 9 j + r n 2 z x M X 9 T A G q h p G o 7 j 0 u v 1 y K T D i q n r m 9 u s N T Q 2 6 w H / 7 O d F L C 3 g d x 8 b 4 7 / 8 j x 5 n Z X W D l Y r H 1 P Q U m Z j B w l g M p R Q v / t P X c L 1 w A v m 9 C 4 J / 9 M e X S S Y T I 3 O I v E B g + 4 K 1 q o 4 m F O m o Y i Y T N s P z p A A F q 9 W w C c R C z q f Z a P D R 9 Y 8 p V y q 8 + O K X y e V y o R U 3 C N j c 2 u L l X 7 6 K b T v U 6 l V m Z 2 f 5 z u / + T n + f d 1 i Y f d + n 0 W z y P / y L v + D L X / 4 S F y 6 c R 9 M 0 b N t m e 3 u H O 3 e W u X L l M r O z M w 9 c B + M k B q b 5 t 9 9 5 l 2 q l y t e / / l V K p Q q r q 6 u 0 O 5 1 + M G 5 o 5 A o D i 2 e Y n g 7 9 V A + C / r / 6 X / 6 9 f 5 r N 5 t B G 5 I f H E 2 H t N c / z K B Q K w 6 X e M M J N 6 G e 1 j B 7 E 0 M K f o w R B Q L v T Z n x i A s M w y O V y Q 3 U i l U o R i 8 W G e 5 / B / u f o A B z M X N t b W z S a z Q e q I k Q / N n F v d 5 f d 7 W 3 y h Q L 1 W m 1 Y T D I a j V L 3 4 / z v / r + r v L 3 h Y J k m / 9 3 f X + T Z h V g Y K J p I 8 T / 5 Z z f 5 l 2 8 W e f V 2 n f / o x W n + x Z / / K + a 9 G 2 Q r r 3 P O v 8 G 5 p M M n N 2 5 y 9 e p l t L 4 L 4 i C 6 F k 4 8 E y n J e F J S 6 u i U W h o R A / w A q l 2 N t q s R N R V p S x H 0 g 2 1 X V l b 6 9 Q t D N c 1 x X W Q Q t o e N x 2 M 8 + u i j L N + + Q y q d I p V K Y h 2 Z g D R N Q w Z h b 6 6 9 v S K L i 2 E 0 R C K R Y G y s w O L S I t l M a O l 9 k M / 3 N L R + m t D K y h r V a o 3 b t + / Q 6 / V Y W J j n 0 q W L X L p 0 k U I h j 2 V F e f n l V 2 k 2 W 8 z M T B G J 3 F u a y 1 H 0 f / g P / 8 E / t Q 7 U f / D 9 U H d f v n O H Z D J J t V I d F r w Q Q h C J R D A M g 3 Q 6 / a l 9 G P d D q 9 X C 7 j k E g c / W 9 t a J 1 r q 7 I Y Q g n c l Q r z e Q U h 7 b J 5 y V o B + a U h g b I 9 / v i n h U p X Y 8 y X / 3 2 g 4 A / + G L 0 / z h 8 4 v D F d T Q B f / N z 7 a Q C q 5 O J / j 2 5 Q T P P v d l / q + / M l n W r z B + 7 a u k W j e Z n 5 s l k 0 m j a X q / 6 Z d x o o k 8 b S k M P U y m / G j X p G Z r m D r E T U U u H l b w j U R M I h G L d 9 9 9 j / H x s K G Z 7 3 m 8 9 9 4 H b O / s 8 N S T T 3 J u c Y H x i X H + 9 u e / Z G F h H s u K H F M 5 H d d F A N v b u 8 z O z g x L k W m a h m m a w 0 D b T x P L s p i d n W F h Y Y G 5 + V m u X L n M 9 P Q 0 + X y e R C I x j L r f 3 N z i 8 u W L j I 2 P E T v F M H U W 9 H / y j / / R P x 0 s c 4 1 G n U a j w f b W N h c u X g h n 9 3 v s r f T r Q t O 0 4 Q e V y W T o d N q 0 2 2 F X 8 P s h n U 4 R i 0 X P 1 F F 8 F I 1 G g 0 a 9 T v y U i I Z 0 z O C 7 5 y V / 9 5 k 0 3 3 x k / J C B R g j B 7 / X P f f 1 8 h E Q i z t r 6 B v / 1 L 8 o 4 n m S 7 2 u P 3 z i v G C j l e f f V X d D o d p q e n s K y T 0 2 M 0 D W K m I m U p Z j L h v q r c 0 T h f C D D 0 8 D X D S d P k + v W P e e 2 1 X x G N W u R y W W 7 c u M n k 5 C S X r 1 7 B s q J E o x Z b m 9 t Y l s X Y W O H Y P l o G A U E g + f C D 6 y w u n i O V 3 o 8 z / C w x + 1 1 R B q k q B w V Z C E H E N J m f n 2 N 9 f Y P r 1 z 9 i v F + V 9 3 7 H v H b Q Q 5 9 O Z 5 i a m u L K 1 S v D 2 e T z w s E 8 K 1 3 X h 5 V 8 7 p d e r 8 f W 5 t Z 9 m / V z 2 S y T f e N G o 1 5 j a 2 u L V q t 1 z L y 9 u H i O 8 0 v n S C a P + 0 k G 5 x Y X Q 9 / d h x 9 + y D c e n U A I + I d / c o 1 n n 3 0 W p S R K w Z U r l + 8 p o H e 9 p v P u d o R A C r w D B l L L s o j H E / z O 7 3 y L m Z l p f v W r N 9 j c 3 C I a i 9 F s t n A d l 7 p j o u k m 4 + N j 7 O z s D P 1 W D F L B W y 1 c 1 6 V R r 4 d x f V F r e P 7 X w U C V H / X Z a J p G N p v l 6 a e f J B 6 P 8 8 Y b b 9 F u t + / 7 f g 9 J z G C G G v X C n x f W 1 t Z o N O p M T Y X 6 8 P 2 S S C S Y n p l G q b D h 2 z 1 / w E I M Z 8 N U O k O h U M B 1 X T z X O 3 r l m U g k E v z H f / 9 / w / / v H 3 2 b P 0 u + w j / 6 9 5 / i 7 / 2 9 v 8 e j j z 6 K E I J K p Y q S x / 1 R J z G T C R h P B t i + o N j S 8 Q + 8 v W Q y w e T k B P / e v / d H / N E f / Q G b m 1 s I 6 A + 6 K H Y Q 4 f 3 d B P n J B U q l M u 1 O B 8 / b f 1 + 9 X o + f / e w X / O r 1 N 5 m e m Q b 1 2 b k i 7 g c h B J l M h q 9 / / a t M T 0 / z y 1 + + S r P Z P H r Z m X j g S I n f F L r d L k p K 6 N e d e x h I K d n e 3 i a d T j 8 U a 9 T 2 V l j V 6 G h z B C k V / 8 n / + z o f b X d 4 Z C b B / + v v P 3 b o / I C B 3 0 o p S c p U / M X / / k k i G r z 2 2 q + o 1 W t 8 9 / e / S z K R O G a c G E W 5 o / H R n s l E Q l L q a F w a 9 5 l I h h b A Q I H t a V S 7 Y Q r 5 e M x G E 2 H Y l W m a O I H G x 7 s 6 7 X a L + v I r t B o V / v A P X u p H a 0 C x W O a n P / 1 b n n o q b M 4 Q r n q H 8 4 d + E / F 9 n 3 K 5 z A 9 / + N c 8 c u 0 q 5 y 8 s o W k a h m E S j 5 + t y + I D x / L 9 p v D J x x 8 z N z / / Q K v S A M d x q F a q R G M W 6 f T 9 B 1 Y 6 / b J h g 7 1 D K p 0 m H o 8 f O 7 5 R d f i / / W A V P 1 D s N h z + 0 9 8 Z 7 S R / c t z F w O e 5 e Y t / 8 t 1 J c u k E i L C p Q 7 V S 7 d d l D 9 P Z 7 0 Y 8 o v A C g a 8 E c V O x U j X Y a 2 k E U p C M S F a r B i t V g 4 Z t 4 s g I Y 2 k D y w w t o 4 Y G O 0 0 D J Q z S 6 R S 7 m 8 v o u i C T S W N Z Y U i W 4 z h s b 2 0 z P z 9 H t p / G / 5 u O 1 u / z P D s 7 w 9 r 6 B u + / / y E f f 3 y D Y r F E v V 4 j m U w Q s S J o p + y r T z 7 z G 8 5 A B d v b 3 a V a D a O c H w a h M 3 u F d C Z 9 q K G Z 7 / u 0 + y n U l U q F 4 t 7 e X d X A c q l E s 9 m k 0 + n Q b I Z W Q 9 H v v L G y s j K 0 q L 5 y q z Z 8 T N Q 8 / J V I B d 9 7 p 8 R / 8 7 e b 3 C l 7 / C + + M s a f P Z v n 0 o W w 4 Z 3 W T / D r 9 n o 4 j j s y i v 4 k l v I B X h C G N 5 0 v + D i + x n L F 4 O 0 t i 5 Y d 3 s d 4 M q D U 0 f l w 2 6 T n 7 Q v F Y 1 M u s Y j B W C b G k 4 8 / w o c f f k S z 2 c K 2 Q x / l 1 a u X W d / Y o F q t 4 b r 3 t w / 9 d R C J R J i a m u J b 3 / o G f / w n f 8 R L L / 0 O j z / + C O 1 2 h + 9 9 7 4 d U y p V T 1 e r P 1 Q q l + r 2 n p J S s r a 6 R S C a I 9 B 1 z D 9 q 1 b v A h V a t V Y t E Y r V a L T q d D x D R p N B r U 6 4 1 + V E X Y 1 y q d y e A 4 z o k W v I H j e F A p q N V q Y d s 2 s W i o O q T T Y Z q 4 E I L H 5 l J 8 f d 7 n u 9 f i / M + f D 6 P n B z i + 5 H / 2 X 7 3 P 6 3 c a v L b S 4 z / 7 s 8 f J Z r M E C q p d g 6 g R E I 1 G u X 3 r N k L A e L + 5 9 1 n 2 L J o I C 3 5 K B L P Z g L W a g e r n U j n 9 + L + O G z 6 P J w X x i C I V V W G l H w 3 G U w G W K Y h G D L a 3 t t B 1 n V w + h x W N 4 v s + l U q V 7 Z 1 d F h b m P x M z + c N E 7 9 e A j 8 V i + L 7 P n T v L u K 7 L 7 M w 0 V t Q 6 8 X v / 3 L x D K S X L d + 4 M Z 8 C L l y 4 O 3 / B J b + 6 s V M o V 9 v b 2 A M j l c o y N j z M 9 M 8 P 4 x A R m J E K h U G B u b p Z s N k M 6 n S a Z T L K 7 s 4 P r u M P a c 0 G / s P 2 A V q t F o x H W X d B 1 n Y m J C c b G x n A 9 l 6 3 N L W 7 e u N E v h x w K 8 o V z M z x x e Z 7 p 6 a n h c 9 A f 9 A M U 8 O 3 / 0 + v 9 P w S 2 D 7 0 g C o b F t U e u c f P m b b r d 3 q H 7 U P 2 4 v l E E M v z x A p D y 8 G s d J Z B w p 2 J S 6 + 4 P G V 1 A I m o S j V p c u X K Z j z 6 6 Q a v Z o t v p 0 u v Z p F I p 2 q 0 W n u / j H j B a f J 7 Q d Z 1 o N E o s F m V q c o J 0 J n P q e D u T Q J 3 w f X y m C C F Y O n + e f P 7 e + r f e D c c J y y U P + m A N Z t F w M z p 6 p h c C x i f G U S h 2 t k O z c b V a 5 c Y n n 3 D z 5 k 3 u 3 L m N a Z q M j Y 0 d f S i W Z T G / M M / F S 5 e J x c L s 4 l 6 v F + Z u j S g v H D E 0 / t n / e L 8 G / E D L V M D t k s l G 3 U A g S K X C L i G d T u e Y K l r v C b Y b O l 1 X D A t 4 + g G 8 u m a x U T f o u Y L 3 d y L I u 3 z R r g + f 7 J n Y B 1 Q / + r 6 e 2 d k Z y u U S / / y f / w t e e + 0 1 d n f 3 e O + 9 D z h / / j y B H 5 w p r e Y 3 E d E P Z n j 8 i c d Z X l l l a 2 v r 2 O d 7 k O O j 5 Q B e I N i s a / j 3 E P 7 / a d B s t i i V S v f t Z D 0 N T d M p T O R R h L P 6 0 U E l l U I S I P G R + A Q y r G F h W g Y i V S c 7 L 2 m x R i T f Y X H 6 P E v n L 7 C 4 u I T V r 2 f X l G u 0 5 A Y l Z 5 O m X K O r S t Q 2 X X S p k U g k 6 H Y 6 y C C g u h s a K g 5 S c 8 L V z 0 + e p 5 A w y U Y E X z o X 4 0 b R Q N f C c t H J q G K n l 6 O o z v H E E 4 9 z / v z S 0 I j y y q q F A H J x R T 4 u e W X V o u 3 0 9 4 R S E N E U l q F I R h V d 9 2 z f s e 0 L y l 2 t v / S F x w a R D x M T k + R y W Z L J F K + + + h r Z b I Y n n n g s 3 M w / B G P R r w u t n z w 5 2 P / 2 e r 0 T l / 1 j Z n M F N H o a 6 z W d y Z R k 8 i H U I 3 g Q H M 9 G N x Q g M M R o a 1 v g B N S L P Q r z S Z q 2 I B 0 d / W Y H O L 7 A M h Q t t w R u h C B W J a p l 0 D D R V A q p F J F + h H c g o c c 2 A e H G O k q B Y j N L O n 1 n + H z N 9 j i z s T h C F w h N 0 H I E K U u h C G j J D Q Y d t D Q M U t o 8 2 0 0 N d W e D i a e y G C R o b L W R v k K Z P o l C j G g 0 i t P 0 C G T A i p 1 i p 6 l z 3 r x B 8 X o V 8 + o S 6 c w Y u b j k / e 0 I 3 z j v s N v S m M s G b N Z 1 q l 2 N Q A m u T n i 8 v G I x 3 j e L H 6 S Q k D R t c U 9 5 U g e 5 N u k x k / J x 2 x 5 W e l 9 Q W s 0 W m 1 t b X L t 2 t d 8 W 9 u 7 u C 9 W P d L 8 b T V s j j o c V j x J I b z i e z / L Y B 8 V x H I r F E j / 8 4 Y 9 4 8 c U X m J 6 e J N r P U g 8 D I A S D 1 N a R R o k P t k 1 a r k Y m G t x 1 c J 6 V W l e j 4 w r M w E V o 2 r G Q / a Y t s I 6 Y + a U M a P j r R I w E p o g N b 3 p A 0 x b 0 d j r U f J P J G Q u p w p l X K k G 5 P 4 i a t o Y v o e N o 7 L Q 0 f B k m F N q e x G l 2 2 X K T r J d m y F o R q u 0 4 b U c Q i 5 X R V B y E R 1 t t o A i t c Q K B L z U M s 4 q m h c u + Q K d g Z W n t N T A j E Y S h 8 K V G R A e p f A K c 4 e q X 1 h a A U N j q 0 R x + r Y u s S d L z c e I 5 C y 0 W Z + v D T W q d K G U 9 w U f V + H B F S a R z m O k C j p k F E d 5 L p a u x k A 9 4 a z M c 1 F 1 P U G o b d F z B R j 3 8 M L t H 1 D M I Y / m k O n 7 8 r P h S k L T A K 3 W I 5 v Z V V C k l d + 6 s h A U u z 7 g i n V U g I o Z C N z S U k h T b G g l T o o T A l 4 K 9 L Q f T 0 a i u V t A N g 6 A n M G K h m i s V R E / e 8 p y J g R s i n U 6 z v b X N + + 9 / w P L y K u 1 2 B 8 d x h i q g a Z r H V y j H D x P T Z r J h 9 4 l R l D 6 u k S r k c J S P 8 F w E A i u n E 0 n s f 4 g 9 T x D r P 9 4 L F F 0 X 4 v h 4 n Y D 4 2 P G V J p C h 5 W i A 5 3 k o z c U R N Q w R J S Y O 7 0 c c X 2 D v 9 E j N W G g H 8 o U A N u s 6 Z q R D K t Z E K J 2 o l i P s T y d w V R u D G L 1 O D 8 c o o 0 c U x X q O t d I k 2 Z j k m X k P T S g a c o 0 Y 4 z h U E Q g 0 T B A a g Q y o t v L k 0 r t D Q Q k F X W G 1 p w m U I h I x a e o l M m Y W T 3 V x a W K K O D H G 8 b E x R R z f D t h r G B S y k s 1 W u B c y N P X Q i q p 8 2 j w 9 5 2 K W 2 6 Q X Q u u q 5 4 X W z 1 / 8 4 p d 8 9 a t f O Z M T 9 F 6 R q m + Z d A X J I 6 2 H V t 8 o s f i l M J g X o O M K I j q Y + u g x f D / 4 / R J 1 g 9 C q e r 3 O x s Y W x V K J T D r D i y 8 + f 1 y g R h E E A a X i H o W x c U w z 7 C a n g n C t l l L S 3 u 5 h x Z M E s k t y s v 8 B B w J d B C g l + W i 5 x O X Z P L 7 n E 0 t Z S B k q Q V I Z 6 F q A 4 / h 0 O 0 3 y + f w w 0 a t S K W H k 2 i S 1 G X Q O V C c N w N R h Z S N g N h c Q S e 4 L s Q K q 7 g 6 G E a Z e C 5 l A a C 4 R k c a n i 1 A 6 S k g C X 2 K S J G a m C H D R M G n t e h T b g r z e J b + U o S F X A E I 1 U B j E R I G 6 3 e O d j Q l i p u L S u E M 0 t o U l 0 r i q O X w e D Q P K W d p 2 i + h c B 6 G i 6 E I R 1 y Z p y Q 0 0 T F Q 5 g R V L 0 D N M 3 t y w f i O M P v e K q S u + N h + 6 M D 7 4 6 E M 8 z 2 W h n z u n a d p I g 8 z D Y K 2 q M 5 m W R I / k w 3 3 0 N 7 d 5 5 N s X D x 3 7 L P n 4 4 0 + Y n Z 0 9 3 S h R L O 6 x W 9 q g q 2 2 R m P Z Z W b 0 F f c u H Z m h o u s D z H I w 8 1 O w t 7 I p P / U 4 P 3 / e p N X s A B E r n s Y t T I D W I h t m f h m G g C Y G G j 2 q b B E X F 2 N h 4 3 2 I W m p 8 T 6 Q Q Z b f G Q M N 0 s 6 c O M 0 4 L w D g k T Q C N Y H w q T K Z J E m S S h Z j D 8 B N 2 P L H p b k m A v S e t j E 3 t D p 7 X u U L v R R g X Q s G J c v G g i H Y m n u g g E B n E 0 d B J i E g 2 T f D T N N 8 4 7 j C U C s j E b A w t P d Q g I j Q c K S U y M Y Y w 5 R K c 7 9 D 7 O o I S N J S Y R a K S 1 c / h r a R L 5 F G b S 4 I 3 P q T D R n z C v l 6 N s 3 9 g j Y k V 4 5 p m n 0 T S N l Z V V 3 n n n f e R R 6 8 5 D Y i E X H B M m 4 N g W 4 i i h e + D 0 a x 6 E q 1 e v s L G x g d i u v q 8 C X O J M o R M O 0 H a 7 P Y x + b r G B 7 w b I V o J C Y T 8 G z X U c R D + 3 h f 5 + R w i N 6 n K D a C y O x C c 1 H a f r g r P e J j O b o 1 m s 4 t k B X t c l v z B O k N 8 j p o 2 h f E F z q 0 1 y K k 7 X s f v p 6 Y e F p d o O r V X t U p f 2 T g c l F b k L G a x E h H e 3 I s z L b e y y D x L S U 1 m k c M n M p Q l 8 S e D 5 m F E T o U G 3 3 R 1 2 9 t h 5 t 4 R + c Y q U J b F l E 8 0 s Y 5 H F D p o I X W I Q x 6 c b G k S I Y Y k U h g h X 4 H p P I x u T O K q J r S p E R Q F b V Q B I i C k M E a N V U y S z Y r h P 6 O y 6 x C d M h C b 4 2 z v W p / o F f 1 Y 8 O 1 H k k x s 3 e e H 5 Z x F C 0 O l 0 c P s N 1 h 4 G A z X P D Q T v b p k 8 v x B O X k f 5 + K e r X P u d h x M t 8 y C I j e q b K k I a i y x S S u r 1 G r l 8 l h 4 V A m z C c x n 2 d n f J Z L K 0 O 5 2 7 L u e + E 5 b 7 d W o e Z j K J d c B S u N c S J B L b S F w E O k l t h q 4 s 4 a 0 n 8 B I 2 + U I O X Q u X I a U U g S v x 2 h q R l E S P h M d t X 6 C 1 J Z G s Y L e q S H Q c P M c m P p b A S h s I D f a K F c b H 8 n Q d i F t w u 6 x z o e C H f V s R S F / i S 4 h E Q m O J b y w T 6 a t v E a 9 A c 7 l D Y G v E L r h o 8 Q B d i 5 D U Z o b v 4 8 N d k / M T e 3 i E z l u T B B G R w V d h 7 U F L Z K j d a h N b S m H p i v a W T W o 2 e s i u 8 u O b x / e S n 0 e + e a F H x 9 X I x o 6 v H A / K V k N n t 6 n z 7 P x o Q R p w 6 + c 7 X P r G f l W t h 0 F 7 t 4 s e E c T y / e 4 l U h E 4 A W g C 6 U n M x P F 0 m e E e K q x 4 N I 5 H C 5 c W C o l O l C g 5 B M e D L X 3 b p 2 e 3 c b o m p h / G g + G D E R e 0 i 2 3 G F q f Q o y Z u t w u W y d p a i 4 k k + E 6 P a C K G 3 X S R M k A 3 D Q w j g h + D u K F j W B G c t o 0 w o W v F i Z o K K S H T / 7 K k g q D n I w O J G 7 F I W W o 4 i y m l 6 J Q c X N M n l b R w Z A Q r E q p k U R G G 8 6 i + C a F 8 o 0 l s M Y O u w W 5 T Y z 5 v o w s z 9 M f 0 b O K Z f V W z s 9 e j U + 0 S y S u s c V B C E h c T d N 0 w H G d A q a 3 h S 0 k h I d h p 6 M S l j W p 1 i M 1 k w 1 V K Q d L a v / 6 D H Z O 9 1 v H P 9 v N I x F A s 5 X z m c w / H z d L e 7 p G c C Q e y 7 Q m i J x j I B t x 6 Z Z V L X z m 8 Q q 1 W D R b z Z 6 s E f B Q l F a 3 t H q n Z G H b d w Y o l 8 F 0 P P a b Q B / s O B e 0 d m y D w i M Q j x A p W K F B b m 5 t M T k 2 h 9 Q 0 z A g 0 x Y n v V q z t 4 n Q A n U J g B y F Q D P R 2 g 6 x E M Y W F q C Y Q y u N 6 o c U X P 4 N o u y f H 9 E l h u A P 1 F 5 h B K K a r V 6 r A r w m 5 T Z y q 9 / 8 V U u x r 5 u K T W 1 c j F J d 0 9 D 5 m N 4 A a C f F w O L Y q 7 u z u 0 G y 5 z 0 1 M Y S Y u O 2 i S p T 9 K 2 r V C t 8 0 I B a N o C e 7 V C c i m P r L s o 5 Z E s p N j 5 c J f C + T z t e g M v N 8 5 U W t K V p X C l F h l c 1 U S 3 C 5 j K I v B 8 v G 6 A 5 y l U N k Y i o R E 1 F I 5 q o G F i i j i N l R 7 2 e I K W r X F x z C e Q o a o Y K F B K U G p r 7 P 6 W C J S h w V g i 4 L H p h x N i 1 B q s 6 P 1 x o 4 n 9 W i I d u Y M l 8 h h i f 9 I r r 9 b J T q c w r A f / P A N P 0 i t 5 x M Z N 9 C P B y i f S F y 5 R L m 6 r s 5 g 4 W 6 U u 3 Z J D f i m F G R t c P 3 B Z K g I V o A u T t 8 p 7 L I k J C g V B 9 V a D 6 J K L o V v s 1 n M s H J m 9 P t g x e G w q L B P c 7 X a J x a L Y v k 7 M V K x V Y S 7 n o G E N 9 y C N 9 R a t 3 Q 6 p x 6 a I x z p U u z q T i f B D L 7 Y E 0 l 0 l n g M 2 x 0 k t x M J G 0 I F L O n I 4 c L a 9 5 R A r m E g U N d k i G 9 M J c I a m + Y Z c g f U p 1 G y b R j t L P r O L H P q i d K I i i y n C W u x t u Y 2 z G k X D Q F + s o W O R 0 K Z w y h K l + 8 R y U a r 9 + D c / A M s A T 0 I 6 q v j l c u g 7 + 2 2 g v w D z 5 K z H e O L B V y m n 4 W M m N D R D 4 5 U V i 6 8 s h Y 5 1 v 6 c I H A + n 5 R H L x 6 i v N t A M j e R c j P p O g 9 x k l l 7 V B q G T W Y j T 3 O y Q m o m f a L R Q K r z 3 X l H i 2 j 2 S Y y n s b o f E g Y X g X r i r 2 b z X c F B C 0 S 2 7 j C 2 l Q U D X 9 y g 6 N u t 2 B 9 0 w S K o w h u l C K k P 7 k x b j j + b D m y y 7 x M Y i K C Q C j R t 7 B v l E W I H n I F I G 9 H o 2 s X h s m G s S z k L j 1 D o R x p O S 9 o 5 L N 2 6 Q S X e w V R m A d i 9 J L g 4 W a V r + L r 7 v h x V 4 i h P E J h U 9 2 U F 6 B V K W G g q l 7 w S o Q G H G D W 4 U d e b G t v D p k d b O I d B o y j U U E v e j L M b 5 B k Z U R + K z U y t w u R C n J c O i / x w Q L k N E I d C p b 3 T J T R V o F h u k 5 6 I n f o l v r E d o 9 N M j f h t J x y T P z 7 t s N z R m M u F 3 f a N o c m X i 7 q u X V O D 6 o Y p X v l l n 7 H K W n i d Y r + l c m T h d f V t 5 v c j S 8 / u G M 9 + W 6 J Z G e 6 d N N G t h x k 0 a 6 2 0 S 2 Q x O t 4 d v + 6 R m o q F F U g M j 0 q 8 + P P p r O x P i 9 i u f q M K l H I E X Y D c d 3 J a H 3 X C Z v D h L q 9 z A c 2 0 K F 7 M o A e / V y 4 h Y l C t G l P g I T 7 i S M A i 3 6 5 S 7 p L J j B H r 3 k D d 8 E J Z z k C A I 6 N k 9 E v H 9 + t w t u U F K C x P t / K a G k Z Y E E t 7 a M L g y H 5 r v e 3 a a W L Q J C J q d G I l o O 4 w O 7 s x i p Q 6 7 x 2 1 f o O P T 2 n F I T C e w D I V U L i 2 1 h U G c h D a J 9 C W 7 H 1 R J P t l G K h D r k z S a 2 + D r z D 9 7 D o H g d l l n L i u R d N G F T t u J c r t k c H X + B i Y J e i s W n X y e i a T k o 6 J B 3 F S 4 v m A + F 7 B R 0 7 k 8 7 v P y q n V S K N h v D T M Z n 8 v j P r 9 Y j v K t i z Z r 9 7 C f 2 W z o z G U C e l U X K 2 O i 6 f v h X K e h l K J d 6 Z I a O x 7 y 5 D v h a x t W m K L y A D J z K m L 1 n T W l P E n g + 2 i a h p X T M e M m 5 V t V 9 J k o 1 7 U O l + J p c m a E m G G i j 4 g V q d y p E T G j a H F I j M V Q U u H W o O e 5 Z K c O R 0 + P i r W T U i J l g G G Y B M q h q 0 q h 7 0 e E Q t H Z d T D H o k Q M B S i a c i M M A 1 I S T Y T G E z f o o q k I u q H w 9 6 Z I j + n 7 m 8 c + p U 8 a Z C 5 m + 8 8 T 4 q o m t q o S F Q V 6 a z p S e a i J K l Y s T o A 9 3 E / K Y o p u o 0 3 s k k N a W z h k q H F U D V d 2 k J t Z z K h J Z D y K l O F G / S B e I H h 1 L Y L 7 O Y m G e F A m U 8 H Q 6 K I L + P Y l G 9 V 3 z o / a S x + k 0 t U w N Y h 0 H a J 5 k 0 B C t a c x F p e n h i t t v V 9 j 9 v H c X S V m s 6 4 z l 3 1 w 1 f Q o x 1 S + X u B z q 9 U g 7 U U g J l l M n t 6 c 2 a 4 7 G C K G k Z F U b 7 Z I z k T x b U l 8 z M K V L h q R Q 4 U p f b m / u V R K o V S A b b t Y l o W u 6 / i q h y E O 6 6 / d c o + 2 L j F j A l 1 E S E Q k E o + y 3 S R u h Y 7 c X s c j H o + T 1 u f w p a C 1 0 0 H 4 A e Z 0 i m Z P x y 7 2 W L x o I n 1 F 5 U 6 N s U t 5 N F 3 g d j x 6 s o L s G E T z B r F I l r 2 9 F S I Z M C I m C h + B j k K i t g t E s w a a M K l v 1 Y i l E g g d D C 2 G R 4 f k g Z l x Y E A Z U G z r v L / 9 g E F l n 2 M M T X F p 3 G e 1 a n A u 5 5 O K S j J 3 i R P 1 A o F b d E l M h 5 + b U v C r 9 Q g v n D v d h L 7 y + i 5 L z x / O K / u s G A p U 3 X V Y 8 2 z M Z s D S e J r Y G Q w V S i m a q z a t T J z p r E K 1 d L S E R 8 X W i c R X A E X H j j M T n 4 Q D Y U M D O t 0 2 U S u G 0 A S a 0 O j K E h o G U S 1 0 C o a B p Z J O U E K V k 4 j x 0 O c T 9 J N 6 d M 1 E C E m 7 F 2 O n Z D C e j V O I x x G A o S s 0 I e g 4 o G p t M l N x 7 L q L L 2 3 I N 3 B v Z 4 i P x x G a R E l F N G v i 0 g E k t q q h N s a x F n o E y g U U p k g g 0 M M w J t X F U U 0 S 2 h S 9 t g d e Q C x 3 3 K e 0 2 9 L Z a u j M p g M + 3 P 1 3 V 5 h G 8 e i U R 8 x U Z G M n 5 x Y B O E 0 H r y 2 H J v R 6 L 9 R w T t i e A h B 4 A a X d F l P z h 1 s l D d w r n y b a S q 9 N y R M 0 G 1 0 u d i z O i c S Z h M l u O L Q 3 P J T m M 5 d X 7 G x 0 M T I B 6 B r d o N 6 3 + Y A Q + x / Y I A J 8 Q D w W H 0 b q + j h 4 t I l o K V z V Q i o v d P j K D g i J b O q k t X N o z j m i / h S t W h e 7 4 7 G z F W E 6 P s Y j k 3 H S y k Y 6 D S z D J 6 K H g b 7 p q E K P R H E b E i d S R u a r S C S R V I R Y z i S a s Y j l o g i h Y 4 k 0 j g r L R 0 U m P Y J K n I Q 2 T V K b x S B O T 1 V p y j U 6 a g 9 N m O y + W 8 Y 0 x E h h A o g a Y b r 4 F 8 J 0 n O u 7 J m 9 u R I a R 8 i d h p S 2 S M z E 6 O + G q l I 0 p u l 5 Y s / 0 k d F O n s x r W K z y I J m C t d h d d 8 w E R 2 8 s b y q k 7 R G M p A n r D 4 N b T U F L R a y h U 4 G J G d R B g x g w k G k J z a c l N A A Q C z 5 l h u 5 Y g a k o u j u 9 n b i q l 6 P T a W G Y U z V C 0 1 R Y C P d y v E F q D L J H F E h l s V c N Z i d I t p C h E e 0 g l i E X D L 8 J 2 e g Q q w l 5 L I y O q d E k y l Y v Q L f b w e g 7 R n I 4 y b V T c R k M f x t 0 B Z L S l 4 e 8 D 3 t / W W J h c x S Q K p Q y J K Y u u 2 s N T X Q B M k s h S n O K 2 y 3 J i G g H 8 7 u V Q 7 b R 9 W K 2 Y F N s a 7 m 9 B W N F n S d R U f K 1 v G h + F V x O Y u Q N 7 X 1 8 c 2 6 M e Z e 8 D m 8 n H j 0 9 2 v h Q Y 2 u m P v V e K x S I f f f R J X + U b P P d d x o D s t 3 6 s 3 G 5 g R D U y c 4 c r s 3 6 8 Z 3 C u 0 M b T w n r d j W 6 C h e Q E U o G t 9 o h r o e p H 3 7 L X 6 X R I J B O 0 2 R i u a A c x R Y K 4 m M B T H e p 3 Y P x i u E d p t u s 0 u i Y z Y w l q X T B i K 6 T 1 B f Y q a 0 z m z t H d c 4 j m I / T M P W R f g D Q M K s 0 c m Y h A i x a H Z v J R K A U N t 4 3 a V u S W U t i q i q M a m C K F 2 + v x 1 u Z F F I L J V I C U U O s d L h T 5 B f f H U 7 M u Y 6 d 0 W v Q b A i N z 3 N B z U o q G 1 / P o t n t k x g / X V N y o 6 8 z 3 D R J + A L f L B l c n z 2 a B P I k P P v i Q x c V z / R E V d j a h 5 Z w u U T v b 2 9 y 5 f Q u V M f A s G 8 / z c D z J a j V c R q 9 N + s S N K F 4 v n P k z 8 Q 4 f 7 W p h + x S 6 t O X h R t a J R I J 6 r U Z a z J P R l o i I N D o m B n E y 2 h J x E f o U K s 0 U i Z x B Q 6 7 S k C v 4 e o P Z s S i 6 B m N J S G r T 2 K r K R H a e z o 5 H c j q O F 2 k i c d G x E B j 4 M i C X L t H 1 E s j A H C n A A 4 S A r J U k M M P V O i r y Z L Q l L C / H n c 0 J H p n y y M d D C 1 a p 8 4 U w P S z u t q q L q E + n E m Y x D L h R O n l 7 o k d N t j 4 O i + / Q D 2 E C m M s E w + 2 H o c P V S f + u Y 7 9 S q V C p V o + V K R h U 4 p q d n a H Z b O 0 b J W 4 W D R K W Y r b f v O w o v u + z v b 1 F t J U m d S 1 N T N N x X Z c g 8 I l G w 9 5 E g Q z Q N I 2 9 d p 1 o r I 7 n + h h q i V z c Q O L S k l s k x P S h V P b d 3 W 0 S y S T x e G I Y F H u Q h i 2 w X B v P 7 y G z Y f 2 6 + p 7 D / O Q l t P 7 1 U v n U e 1 s Y v T T p Q o 5 A O W j C p C v 3 C P D Q i R D g D F X I a l c j Z q p h A u R J O G 2 X W j l A H 0 t Q 6 2 m k d 7 d p T M 6 y 2 9 J + K y L F f x P 5 U j + a P B M d P U v V b r f I X T x b z f p w 7 C t W 3 9 5 i 6 d n 9 Q j f 3 w + b m J r 7 v s 7 t b Z G p q E k 0 L s 4 c 3 N r Z o t z v o u s b s 7 M x x s / l J r K + t M T + / Q H v L J T V v E U h w f U l p Z 5 1 C Y Y x o v 3 5 Z u 9 2 i 3 O 2 Q j R q M 5 a e 4 v t b i k X N J p G b 3 w 3 u O N n Z T B I G k 3 W q R 6 d e j C 5 S H J 2 2 i e o p G T 5 C J K X o l i R h r h P l R g U G n 3 S W T y Q w d w d W b b a I X u 1 g i S 6 X n E Y 8 2 U I T m d V O k s E Q S n X 1 B P h r Y e h J u X R L J a L S L H X Y r G q v G w 0 l L + I L R C C B h S b 5 8 z q X j i E P B x A B e z 0 d J e S g 7 3 A 0 E k R P U P v q x e V u f 7 L H w + P 1 F o 1 e r V d 5 + + 1 0 W F u Y 5 v 7 R E u 9 3 u J 9 e G i 8 + g 9 q J S 6 o R N x B F s 2 2 Z u f p 7 W p o v S Q o O B r k E s o j E 5 u 4 i v J X j v T h 3 L s s j n C 1 y e W 2 B y f A Z d 1 3 l s M c 1 W 1 c O n h 0 m 4 B 1 J K s b N X w v N 8 p F R 0 O h 0 y 2 d D f 5 c g 2 D W + b X l D H C / a j z A O z T d A W m C K O J s L G b w N h a q y 1 y F 9 O E t P G 2 e u 2 c Y M A D W O 4 Z w t T 2 A 9 b k w b l t E 5 D S Y X b 9 i l t 9 3 i 9 W f h C m D 4 D F F C I S 3 5 2 O 4 p x X G H B j B k 4 l c P 7 n b v p C r q p k c j E 8 e z 7 2 y f p h o F t O y w u n s M w D b K 5 L N l s h n w + 3 8 8 y D 2 9 U i J N 2 5 Q c o l 0 o Y h k F n y 8 X u t Y n M u j j U 9 r N U 9 R p m t M w z l / P U u o L N h s F q 1 a D n h U 9 d a 7 l M 5 j 1 M E n i 0 C G T A V n k d K 9 9 k r 3 0 L x 7 G J J S P U 3 E 0 a 3 j Y d P 0 z S y 0 Z m 8 Q J B s R U + T z K b R t b 3 H b 6 D Z m A A b j 9 M X i B o 2 R a p R A V L y 9 G V u w B 4 q g N 9 Q Q 4 C H 6 U k x i k z m p Q S z / N Y f W + N V t L i v U 7 u t y a I 9 f P A W s 0 g k K H b Y R T J + T j d 0 n 6 H + b N Y 7 A o L G X Y + r h / b A 5 0 F A c P u h n d j p E B t b 2 3 S a b f Z 3 t 4 k X y i A D 6 5 S R C 9 1 8 O l i y z p t u U V H 7 u K q F h 5 t G n K V T N x h P h u w V A i I m Q r X C z A 0 n 6 i e x h Q x e n 6 T 2 z v L p A s C X d d I Z a L c a S R p e k U U k k B 5 C A S 7 t V l Q G v F I 2 M 6 S / o r S T M X Y / a B O u a 1 T a u / f e r w / Q 9 y s 1 J n L t U i J O R x Z R 6 H Q s V B S 0 W 5 3 K J d K V M p l p F R E 9 N F L V B A E V M p l 3 n / z P e J L M 3 y 4 9 4 U P 6 d d F 5 4 R a g U K A 2 / b x e / 0 M g H 7 h l r u x 8 P Q Y K 7 + s H z 1 8 V 9 L p N M v L q 9 R q d 3 / s s T 1 U u V S k M D Z + K B O x c r O O V J L 4 F Q c d C 1 e 2 0 I k S V p 4 L r S 4 C j Y S Y R h e h F E s p q T e a 5 L J p h N C Q y u e T z d v M z h 7 v G B 8 X k x j C Y q 9 b J q l P k I y E x V + k p 2 j t d N E 1 E y N i 4 C u H 6 K S i o 4 r s 7 o 0 T j W Z Z K g T U 7 r Q x l u p E R Q 5 D x P p R 4 + s o A i L + B K W d c l i I c W o S F F y / f p 2 r V 6 8 e m 3 E C G b B y 5 w 6 J T g 7 r 8 g R v b x 6 / 1 y / 4 7 L g 2 4 T F 7 S r x d 4 A Y o B Y E e r m h n 2 R M D r L x S Z e k r + a O H T 6 X d b v P m m 2 / z r W 9 9 4 + i p Q 2 g H T b 5 r q 6 t k c / u 9 a f e a G p U 7 b d B 0 s p e j 2 L 1 C m A 6 h n S O h T e L 2 Z o i L f d / S Q J g g X C c 7 7 d b w u W z b Z 2 Y 6 d i i o V K B h i Q x d t U d T r j M e y 5 K I S G o r L Y Q m M K I 6 u a U U 6 X N R M A K 0 q Q Y d V a R W S z A 3 2 W G p E O D 5 o J A k 1 W w / P E j D U 1 0 U A T o W u i Y I p M f k 1 C S 6 p q P p G o 8 + + i i O Y 4 d W S h l W Z g q C g P X V V S a j 8 8 h c 8 g t h + g 1 g v V 9 b U A 0 t d o f R I z r N j R a m C N h u H t 5 w e Y G g 3 D l 8 z P Y E U s H M U 6 l D + y m p T l 4 N B z S b T a a m J u / a 0 V I 7 G L i a y + c O R f I m I x I R g F 6 I I o M E h V i E u B m G 0 0 C Y z t 1 z E k R F n g R h 2 8 o B 2 w 0 N y 4 o O t 4 y 6 r q H 8 x L A Q T G g m C M O M B r T V N r X l N r n z q U N p H N X y D k 5 q B 0 / a d N s O 0 7 k I K S M M f h R 6 j x t 6 n r 0 d l / p q l 0 C 5 d O Q e n Z b N 2 s 0 9 k A b n z p 2 n 1 g t V N 4 F A 1 3 U S i S S l r k W z 0 c R 1 P Z R S j M X n U W M x P n a + M D 7 8 J t B x B T + 9 F e W 9 r b D w 6 i j y F 7 O 0 t 2 w u j v l 8 s r f v k z J 1 d S x t P m o q X l 6 O U P E s 9 j 7 Z 7 1 B Y 7 W q n W g k B i q U y y W T i W O 3 5 o x y 6 S y U l Q m g o q W j u d P B 2 e i g 9 I J s z s U Z s E C N G 2 N 5 E V x m 8 Q F D v h U 9 n + 5 J o f I X 1 u k G 7 5 9 P o O E i p y E X H S G h T 4 b 4 G h U N o 2 g b C l W u 3 Q P 5 C h v p G m 6 b c w F N t / L Y g p u d p t T u 4 t k / D u Y D S w t n F V 1 3 a c o / z B Y m X j I H m 0 w q K d J o 9 c s k p H r n y J J F I B E 0 L I 7 8 P d o 7 Q N I 3 Z r C K X y + G 3 J K 3 V H m 7 S 4 v W N 4 6 E q X / D r Q y o o d 3 T 2 m q M F C g B N 0 e m p Y Q u e A c n I 8 X 3 y 1 y + 4 Z O O K 1 G Q U 2 T f 1 j i X k o a D t U T z 1 5 B N 0 O l 0 a d 2 k V u h 9 t X q v h l g N i 0 S S 6 b q K A d q X G 5 O O n V z g 6 i O o v q 7 W u Y D z d p B t U 6 d o O V k S j X c m T T x m Y Z g Q 9 o u i o M D x p 3 + i p o B 2 n u w b R S 1 0 s e x J d N 5 F + Q E 0 J Y q a k J 5 N M p w N s y k g p c W y P X H w a q T R 6 7 B D 0 B M F O n K q 7 R c a c o H A + h 9 Y v R 6 u A I I C 6 r V F I S L q u I B F R t H b a a I b O h 5 3 M i b P g F / z 6 S U Q U L y 6 O V r e U V J T X e o w v H S l 1 4 I Q l u a d G F M Y E W H 1 r l 8 V n T 0 / z c D 2 P S L 9 U n u M 4 v P X W 2 7 z w w p d H d m V h s E J 9 8 v 4 n 2 B s S 2 R M 4 v R 6 t S h 3 X 7 t 2 T M E E 4 a i O 6 I p l a D Y 0 D m i A e N 8 K a 1 F a a R C J J p 9 N G S J O M t k R a W y A m C v 0 y y a A l P Q q P x c h a i 3 T 2 e t g 1 l z 1 b I 5 v s k U t F m c k E C K G w Z Z N q p Y H s R n h / S 0 P T F L b X Q T M 1 m K k x N T f P 2 I U 8 t T s N v I E l q B 9 m M p a Q u L 6 g 3 N b o F X 2 U h H d a m b u G n n z B r 5 e O K 2 i f 8 B 0 J T Z D M 6 L y 1 e n i Z S V q K x X x A 9 U i W A 8 A v l y N I B E 5 3 t J A O a D W b v P f e + z Q a D Y r F E s 1 W m 1 a r f f S y I V p x t U 7 B m C I 1 G W P q 8 Q J j l 3 P k 5 8 f R T 0 n + U i p c i t / e M N n s h 8 O v 1 3 S E C B 2 + A k F L b g 6 L 7 A P E k 7 s I I c h m c 9 T r N R Q K g Y 4 p E k O 1 T + L h q A Z N t Y q Z N K n E d G b H J b 7 R o K 1 2 s F W d n q p x Y 2 O e Q n I O 3 x q j v H 2 L v d 4 G W W O B + m 6 P i M w T T 4 b C b C Y i I 6 v g i L b A V z U a V o T X 2 4 V j / Y 6 + 4 D e T 1 9 a s E + P 9 Y n m L q 7 E e N 4 v G M Z / h z J F w u k D B u V w A i 7 P s f R z 6 K E 8 i n w + t g X / + 5 / 8 S T R O 8 + M L z W N b J / i h N s z X G H 8 m S m I w P t S + n 4 2 I 3 w 4 3 6 g G J b w / U F X V d Q b I c B r 8 / M e 8 z 1 K x k d r G i U 1 G a H Q g I g H U H l V g 7 V 3 7 u Y h h l 2 b O 8 b J 8 I 0 i v D F A + V T 2 V C I l G C x Y G I a U V L a P D p R e r L F V l 2 R t 6 o 4 k V 0 S 0 Q 5 L 0 y 7 j k V k M 3 W R + 4 R z J Z G o Y 4 4 c 6 r E O 7 U t L 0 P e p I 2 r 3 8 4 T y l 0 / K q v + A 3 h q 3 G 8 Q l y g N B 9 F i I d P N m v E 3 k C u o D 5 X M B C z i e 3 a N K u n C x U Q g i e e O J x L l w I e 3 4 N O h q e h N j 5 p K j 0 u H u o T n j x w x p m z C J 3 4 e 6 5 U U e R g a J T 7 N H t N I h N 6 H Q 3 F f p c G 8 s t E H R j 6 A W D V m O P T C q F b h j E Y k f S 3 b t d r K h 1 K F D W V z Y N v 0 S 9 V S C T 2 M X r B s Q z B n E x j i m S h x 5 / k N q d N t m l B E I T d A I P E 5 O P d 8 1 D T u E h X w j U 5 4 Y r E 9 4 w / e I g 0 p d 0 i z b J m X D c N m 2 N 9 A l B t h w o U 3 D r F 1 t c + v r s 0 d O H a L X b / O x v f k 4 y G e f Z Z 5 8 l n R 4 d o K t 1 G 0 1 6 p c M 3 J z S B 1 I 7 f 8 K k o 6 J R s u i W H x H S E 1 H k N l e w Q u 9 o l l o q j 8 j W I 1 V n b k E x N T m L 1 G 1 Y d e g q l q N W b h 9 r W t + U e O 9 V V W p U u s W i F Z t E m m U w T F X m 0 g 3 6 v E Z h x n c C T N D y f j z Y T / P y 2 N V q Y v u B z x Y 2 i e U y t o + 8 D 0 v X T x 8 R B h I B 3 N k 3 S s w a + d 3 i 8 r 9 f 0 Q 6 t c K p n k D / / w u z z 7 7 D P c v H k T 3 x 8 d F 6 i 5 X Z d u f 5 P l t D y q t 1 p Y y T j i i L o 0 C i U V j Y 0 2 3 b 0 A p + k S H 7 N I T k X p q R I e X Q z C q A W p X E y R x C r o n E u 4 7 N Q H X d 8 O 0 2 y 1 m Z o Y A y Q t f 4 c 7 u x + z U + y S y s T J j J n o s s v k 9 D Q p c x J L Z I Y + r Z N I T E V x h c Y b y w k a 9 v H X + 4 L P L 4 N G d E c J l E P g h s K R j k o + O q X 8 Q D Y m e X r O Y / L 8 J C u v h X G f A 1 K W Y q W f 5 z d A 1 3 X S 6 T T n z y + x u r p 6 6 N w A T f k B m t A J 3 A D Z N d C i 4 L S 7 m E f b C R 5 B K U V 7 2 y Y z n y Q + q W N l I g g R N j S L i Q k M E S P A I a X N o W P h q T Y e L b x 4 m V 4 7 G L Y 7 8 f 0 w W L V t K 3 q d D l I E l L p 3 a H c b 5 M c s p i Z M N E 2 i a Y J U I k v i D B H f b i A p + 7 s s V 3 V e W T l Z 3 / 2 C z y 9 v r I + e T M 2 E i d 8 X K I C k d f e F A S B W E A T + / u N y c c n E k Y K s A 3 K 5 H I 7 j U a m E g d w H 0 Y S h E Y l F 6 B R t u o 0 m 2 f k U + b k J U r P H i w U O 8 H s + t Z U m q b n D + 5 9 K R 0 N D x 1 F 1 l J I o J E 2 5 j k 9 v m A d l e g X m p g S g W F l e B q B W r d G o 7 x A Z 6 9 A M N j A t n X j S Q t M E E m 8 Y 5 O q p H m 2 5 Q 0 O u 0 J P H 3 4 x C o Z R E a g 2 i m m S 9 e v L s 9 A W f b x S w e y T c C M B K R c D u l x 0 D x p K h z / F u z D 0 y w 4 c / u X n o 2 N F c r A F i k A s 1 Y t + t 5 S 9 m i a b i t P b a C H Q q t 2 q U 1 / b T h g 8 S e J L S R 1 U 0 U y N / / n i 9 v m x M 4 m H j q i Y C Q V p b J K M t 9 t P b U x j E 8 F q C w O u i a T p L F 8 5 j G A b Z Q p r M R B i e Z B h h B 7 y Q M J M p R K E L C 0 N E y W h L x L T 9 R E W n 5 d B c t 2 m s t x B C Q w t y v H Z r 6 U w 5 T 1 / w + e X D 3 b A A 5 l F k I G k 5 G k o R t h I 6 g 0 A B W A e S F u / G I 4 9 c 4 + O P P j m 2 S m m d 3 T a B D r l z a c x Y h G 7 H C + 2 K B w i 8 g P a m i 1 2 3 G X 8 k f z g A 8 A B C g K E s E m K S h D Y 9 7 G s L 0 N r s w l 6 e z H m L S q X M 2 5 s R 3 E D H 9 g R t u T P s s j 5 8 L g S m S C L Q 0 b E w R Y o o W a L i s M r n O w G t b Z v 0 Q p T k X I Z 3 N k 1 + f u f 0 e K s v + O 3 h 9 f X j 3 7 X 0 A 2 4 W D b S + X 3 Q i K X n v D E V G U 5 m 7 b y c G 6 L r O V 7 / 6 I r d u 3 a F S 2 a 8 1 I Y q 3 K 6 r X 6 r I q 6 m i J K H P J D O 8 1 d n g + P 0 b c M O n V b P y O O q b e n U S l E 4 b 2 H G T n 3 T 3 G r h Y w o w a g 6 P V s N E 2 g 6 w b L N Y 1 c s o b S b C K G 2 1 9 F B R o G l k g T E a m h U B 6 l V 7 N x m z 6 p h S R v b Z g 0 + r G E 9 8 y I p f s L P h 8 k L X m s k m x z o 8 W m m e O R q X 1 L X G j E O 7 l C E k C r 3 M V K m E R i J r 1 a D 8 M y M O O n C 6 J S i v X 1 D R z H Z m l p C U 2 L u 6 x q d S b T B a 7 o e f z b D R I 2 N I o u b c f D i B p n F i b 6 q f F H S U 4 m + 8 I E I I j F Y p i m S d V d R n f f w z A b W K Z L 2 w 5 r S k R I h r X G V Z X e k f g 6 G U h 6 Z Y / q r S Z B o P G J y v P T m 9 b 9 C 9 M X f K 4 Z Z e 3 T L Y M x O y z o M 8 D s d 4 R / Z / O 4 g A z C z i p 3 O p T W i t S X 2 9 h V H x k o n K r C d 0 e b y O n v p 8 6 d W 2 B s b I x 3 3 n k X z Y j q y J T B D V l F t 0 x y c 2 N 4 E R 0 j n c I y T F b b U d 7 f M t l p 6 t w q G e y 1 t F N D d U Z 5 q L 3 u 4 T Y m S o X l j 2 N 6 h v H x 6 a E J P U I M o a K Y I o 4 p Y n i 9 J a r t 0 D y v l K J y u 4 7 b 9 I g W T G 4 a Y 7 x W S X 0 R g / c F x 4 i N x 4 i M G I i B F C P r 7 9 V 7 G r d / X m X + m T y z V 2 f J n k + S u 5 D C S k W I 5 A T S V X Q r Y a H T o w w M i v l 8 n q e e e j L c 8 Z 8 n x r l 4 l r X 3 7 v D z 8 i 2 u k i X V 8 2 m t t J h 0 a 8 z a R a b T A Z f G f S Z T k j f W j 0 s 5 g F 2 W 6 J U u 3 V K X + k a T x l a b X t X G 6 z v N g i C g V C p S r z e o 1 E q k r E l S k Q n i Y o K M t s h G N U V K n x g 2 h j Z r D a K 9 J u W b N R r L P f L n M 7 z b S P G T m 9 a Z N 5 p f 8 N v N K B V O E 5 B Z S A 3 T M w b o m j p W F r v n C W Y z A Z 7 X P d a t h f 5 u 4 O d b S W K 5 G L U 7 T T r F w 4 J 1 0 N w Q i U Q Q W z d X V V f q L E f b a F L x V D q H O W g a H Y T t 3 b y e T 6 / s Y F h R 6 p t V U p N Z 3 E 6 X 3 P n U s J F 0 5 X Y d s g k K Y y b S k z g 9 l 6 7 b o d V q M L 8 Q J h 9 6 n o d p m u i 6 z l p V 5 1 z + s H d 6 t 6 k x l p Q o x 6 e 2 2 m T 8 c g 6 h C 7 p 7 L m b O 4 G 9 X z q 5 6 3 h N f 7 K E + 1 z w 6 5 T F 9 o I X s A L c K R l o i N H G o + Z 0 a s S s / L S 3 + x z c s Y q b i K + d d k A q / q W F m 9 w X Z 9 S E y a K e 7 f X 1 b G W l F J D F 6 1 R m F 4 4 O w X d y G I p A u V s r C s 1 0 2 X I 0 r s x Z + E L C 5 v s b S + S V 6 P R v T j F C v 1 x g b G z 8 x j 4 S + u l j b d E l P 6 I e i x L f f r / G R d X r e y g P x h U B 9 r v l O v 7 Y 8 R x r 6 K R k u C O 3 d D s r T U S I g 6 C p S F 1 O H E g q 9 A B o 3 W h S u J R F C U O p o j B 8 w r P 3 k h o X q J 9 T O Z A J M D Q p 2 e 9 g R 5 G b J 4 P J 4 q E p q 1 p h 2 T 8 I E s F E z i C Q j R H I a g Q N u 1 2 N 7 a 5 N C L k 6 7 1 c L u 9 U i l U j T q L e L x O J F I h I m J s N r m a X R d g Z D + I W H q l n v c I X O o x 9 R D 5 Q t h + l x z N I J t 0 M 8 Y w p h U I Q S p 6 S T p h R h W x m A l X q B X t m l v 9 e j s e f T K L l 1 X k J 7 Z L 5 p 6 N B 3 + c r 8 V q e s L V i s G 6 a g k N h 6 h W + 7 R K d o U D v Q B + / 8 D n q M 8 P H T F 7 u I A A A A A S U V O R K 5 C Y I I = < / I m a g e > < / T o u r > < / T o u r s > < / V i s u a l i z a t i o n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2 d f 5 4 8 4 0 - 3 2 f b - 4 d 0 a - b b 3 6 - 3 8 a d 4 5 1 5 a b 1 c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 2 3 . 5 2 7 0 5 3 4 8 6 4 5 6 3 7 1 < / L a t i t u d e > < L o n g i t u d e > 8 8 . 0 6 2 5 1 4 7 4 3 9 9 0 3 7 7 < / L o n g i t u d e > < R o t a t i o n > 0 < / R o t a t i o n > < P i v o t A n g l e > - 0 . 8 1 7 4 7 1 2 5 7 4 2 9 3 1 4 4 8 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G M J S U R B V H h e 7 f 1 n k G z Z n e C H / c 4 1 e d P b 8 u 5 V P f / a O z S 6 4 T G D a Y z h j I Y 7 s S T l Q i u G l p Q U i l j F b u y S D H 3 Z Y E i K 0 B f p k y h x Q + I H R V D i c j k z 6 2 A G A 2 A w A N q g v X v d / V x 5 m 9 7 n t e f o w 8 3 M c l n 1 6 p l u o L H 9 i 6 5 + V f f e z L y Z e f 7 n / M / f i u + / + r b i 3 y G E E G h C c H F + i o W J c T R d Q z t 0 h Q R U / w d Q K v w B 6 v U 6 r 7 7 6 K 8 b H x 7 h 8 + R K J R O L Q I 8 P L j 3 + c o 4 6 N 4 q z X n Y Q Q 4 u i h Q 4 w 6 f / B Y + G v 4 d 6 f T Y X V 1 j U w m z d z c H J q u H 7 y o f 9 3 B n x A / k O x W a 9 x Y 2 8 I L 5 A O / p 8 8 b 4 g e / p Q I l g I h p Y p o 6 C 9 P T y E i W x c z g 7 E B g F E o p B I q u A 4 I A H R / H c X A c l 0 j E p N P p s L W 1 j W M 7 X L 5 y i W w 2 i x B i 5 E A Z d Y x T j n + W j B K m A a P O H T 3 W a D T Y 3 N x m f H y M e D y G a Z p E I h E M w 0 B o f a E S R 4 V s / z m 6 j s v K 9 h 6 1 Z p u e 4 x J I e e j 5 f 1 s Q P 3 j 1 n V / / t / 0 Q i J g G Y 5 k U c x M F s s k E x W 7 4 Z U 4 l w x V H K Y m U A c 1 6 A 8 d 1 E b r F j Z U i E c s i l R l j v q D j O V 0 i E Z N K p Y J S i m K x x O z s L J l M G s u y D r 3 e y U K i B g v a P X A / j z n O U S G 4 G w I O r D g g p S T w f d r t N t l c D q U U U g b Y v R 6 p d I Z O u 0 U y l R 6 + j p Q S 3 / d p 1 O s 0 W y 0 Q G q l k k m g 0 S i q V 7 A u b N l L Q l F J 0 e g 5 r e 2 U q j R Y 9 2 x n o B J 9 r P p c C J Y Q g n Y g x O 5 5 n Z i y H 0 V d H l J J 4 r k 2 9 3 s C x u 1 h W F N d z S a f S d G S c n m 8 Q S M h Y A d m Y T 6 f T o V a v I 4 B Y L E Y y m S Q S i Q x f Z 5 T Q j D r G K c f v z s M R J o a y c X a h C g I f X T f u + r i j g j r q 7 y A I q J R L T E 5 N D 4 / 5 v k + 3 2 6 X Z b B I E E s u K o J Q g l 8 8 S j y d C Y U M b v r a U i q 1 S h W K 9 S b n e e o D P 9 N e H + M F r v / k C p Q l B J h l n c X q C i e x g h g x X n X K p h K 5 B P B 7 H i k S g r 4 4 N f g A c x 2 F n d 4 9 0 K h Q Y x 3 H I Z D L H B s a o L 3 D U s Y P c 7 f x p P M h j T + P o + x q F 4 9 i Y Z g R N O 7 y D v F f h C o 9 x 6 D F K K R z b J h q L o f X V w c H j B v 8 q p e h 0 O j i u i 5 K K 8 f F x N M P o P 0 / 4 o 5 S i 3 u 5 S a b R Y 3 t l D y k / n 8 3 q Y / M Y K V C 6 V 5 N r i L K l Y D C F C 9 W J 3 Z 5 N 6 v U Y + l 8 c 0 D G L x G J Z l I Q R 9 2 8 G + E A V B Q L F Y I p 1 O E 4 / H D g 3 e U Q N 5 1 D F O O X 6 U s 1 7 3 a b O 9 u c H Y x C R S B k S j s a O n T 0 Q I g W P b 6 I Z B 4 P t U K y W m Z + e P X j Z S o A Y c P X f w 7 8 O / h 5 + X J k J 1 U P Q n Q c d x s G 2 b W r 3 B w s I 8 E c v q C 1 e 4 i i m l a H Z 6 X F / d p N n p D p / v N w n x w 9 8 Q g Y p Z E Z 6 5 c p 5 E 1 B q u Q O u r y 2 Q y a d K Z D K I / a A 8 K j V K K U r H E + s Y G 1 6 5 d x b Z t Y r H Y q W r b 0 b 8 H n H R 8 w N 3 O n 8 7 D U + v O i u / 7 6 L p + 4 q A + M 0 r h e i 6 a p h M E / o l C K g Q o q U J T j 1 J o m o b o C 8 v h 6 8 K / d 7 Y 2 m Z n b F 9 i j K 9 j g 3 1 6 v x + b m N p O T 4 2 S y W T T d 7 A t Y + D q u F / D 2 z e X f G A E T P 3 z t 3 c / 4 q w 7 R N M F 4 N s P j F + b R + 2 q H 3 e u y u b l B r V p h b K z A 7 T v L x K I x b N v m 6 t X L T E 1 N 0 e 1 2 K Z c r z M x M D 9 W V g 4 P 9 p N 9 P O z b g t H O j u N f r f 1 2 0 W 0 3 i i e Q x 9 e 4 k j g r B 3 V B K 0 m m 3 s a x o f 1 X Z Z 9 R z H T 0 m A x / d M A + d O / j v w d + D I G B n Z x d N E 0 S j 0 X D f G 0 0 g h I Z S 8 P 6 d d U r 1 x q 9 N P f x M B S p q R Z j M Z b i y M I 3 o L / P t d o O 9 3 V 1 q 1 S q x W I y l p U W C I G B 5 e Z V r 1 6 4 g + p v b a r W K Z V l k M p l D K 9 R B j v 6 N C m f M U R y 7 d i S f 9 s q i B v 8 d P q o k Q m j D V U Y G A U L T h v c 8 m P 1 H I Q 7 / D y n l o U H 5 o I R P c / f n O u n 1 w o f v n 5 N S h u 9 R S r T + e 9 Q 0 D c 9 1 M S O R E w V s c B + D 4 6 7 r 4 n o e l U q N m Z k 5 z I j J j f U d t s s 1 P D 8 Y v t 6 n j f j h r z 5 d g T J 1 n Y t z U y x M j g E g p U + z X s N x b H z P x 3 Y c W s 0 m h b E x b N t m b m 6 W V q u F Y R j s t g y 2 b r 3 J z P Q k m U y G e D x O N B o d u T K N + n v A S c e H n C J 4 Z + f e h U 8 p h e 9 5 + E F A J B J B H z h P z 4 h S C i k l r W Y T 0 z Q I g g A z E g m t m 4 6 D Y R j Q 3 x t F L A v T D F e B o x w d 5 P f D W Q T t p G s G Q l G t V L C i F p q m E Y / 3 n e Z K Y f f v X 8 q A S M T C c R w i k d C g s i 9 g + z / 0 f w L P x 3 Z c X F 9 i + w G f r O / g f s r C 9 a k I l K Y J Z v I p 0 r p i d v 4 c t U o F T V P s 7 u 4 R j U b x 9 D R r N 9 9 l e m q S f D 5 H t V o j E o k w M z M 9 / N I V 4 D o 2 S k E k E q F Y L P L O 2 + / x 0 n e / g 7 h H x + q A u 5 0 f y Q M K m + / 7 a J q G 3 e t h R i J 4 n n d I e E 6 a y e + H d q t J M p U + e v i h c j / 3 e 7 f H j D o / O D Z Y u Q 5 e c / R 3 G Q T 4 v k 8 0 F u 7 v D g n Y 0 A + m 4 b o u g e + x u r a J F 4 m z U 6 k P n + d h 8 d A E S t c E V + Z n i B u K W 7 e X y c 4 9 w Y V x x U / + + i e c W 1 y k 2 + 2 y u H g O I Q S x W P T Q b H x w o B 9 U 5 3 z f Z 2 1 t n V K p z P r 6 O i + 9 9 B 3 S 6 X 3 H 4 q k C M k I Q b N v G 6 c / c r u t i m h F M 0 + g 7 b U 9 f Y V q t F p G I i W V Z 2 L a D E A L P d Y n F Y j Q b d d L Z H I 5 t A 4 p I x E L T 9 T P v W R 4 U 3 / d B K Y w T V q D P g l F C c R q n X T / q 3 O B Y r 9 c l F o s f u q b R q J N O Z 4 5 N U o c E 6 9 D q p T M w z e 9 V 6 3 y 0 u o X r + 8 P n e x D E X / 3 q v V O G 0 e l o m u D x 8 / O M 5 z I 0 H U E m K h F I p O / T a D R I p V I o p R D 9 F W V j c 5 O 3 3 n y b Z 5 5 + i r n 5 O e g L h V K K S r n C h 9 e v U y q V + c p X X s R z X W 7 e u k 0 8 H m N h I b Q G 3 b 5 9 B 8 / 1 m J y a Z H Z 2 l l g s S j Q a H T 7 / Q R z H o V F v s L m 1 R S F f w D B 1 x s b G 0 X U N z / M w D I P V l T W K p S I X z p 8 j m y v Q 7 X b I Z n M I I W g 2 m 5 h m K E D 3 L x i j 9 0 i f B k o p 2 q 0 m A K n 0 M M b q G O F Y O z 5 g P w 1 G C c Z J n H b t 0 X O i b 5 w Q A j Q t t G Q q p W g 0 6 u R y + U O P G f z r + 9 7 Q 7 7 Y v X F r 4 g 4 Z U i l K t y Y f L G w 8 U F n X P A i W E 4 L m r 5 8 m l B o G h E q U C t j Y 2 m Z y c Q N f 1 o Z C A w r Y d a r U a 4 + P j F I s l b N t m Y W E + F K J K F d / 3 c F 2 P 9 9 / / g G j U 4 s k n n 6 B Q K A x f 7 6 i g 0 P c x V a t V / v Z v f 4 F h G D Q a T e b m Z h k f H 6 N Y L P H I I 1 e Z m p o a K W j 0 n / O j j z 4 i l U o P h f X e O X 1 F + 3 W g l K J a K V M Y G z 9 6 6 p 4 I Z e 7 k A f 4 g H B W O k z j p u l H 3 5 j h 2 q B U c U A 2 b j T r J V A p N 2 9 c U B k I V B A G m a Q 4 F 6 6 B a O D D J r 2 w X u b N 9 7 8 5 k 8 V e v 3 1 2 g B F D I p H j 6 0 m L / h m X 4 o x S 1 W o 0 b n 9 z k w o U l c r k c 9 F W Q e r 2 O Y R i k U i l 8 3 + f j j z / h w o X z 3 L p 1 G 8 M w 8 H 0 f I e D 8 + Q v E Y t H h a 4 0 S A E 4 5 7 n k e m q Y N l / u T r l N K 0 e v 1 W F l e Y a 9 Y 5 L n n v k Q 6 n T x 6 2 R F + 8 4 T m N I I g Q E m J Y Q 4 i D h 4 + o w b 0 g 3 C S 4 B z k t N c 8 + P h O u 0 U i m T q 2 O n m u i 6 b r Y W z h g X O t R o N 0 P 9 h Z C B F G d f S d z Q P h U k r x 4 c o G u 9 X 6 m c b C q Q I V s y J c m J 1 k p p A L 1 R c k q F C Q V N / C V C 6 X S a f T S C n Z 3 t 5 h a m p y K P 2 q 7 x T 8 1 / / 6 e y w t n u P K l c u U S 2 W E p j E 5 O T F 0 w J 4 m B H f j L N e U y x V e f v k V v v a 1 r 5 D J Z E L r 1 y E + X 4 J z G k o p a t U y m W w O X T / 6 P j 8 9 w n E 6 e t D f C 2 c S s B O u G R z v t N s k k s l D 1 w 3 u r 9 v t h H G E A 7 W v / 7 h m o 0 4 6 k x 0 6 w 5 V S e J 6 H F Y s P I z U 6 t s M H y + s 0 O 7 3 h 8 x 5 l p E D l L J 0 v P f F o / 6 + B E I W 5 L V J K W q 0 W Q S B R S l I s l t B 1 n Y W F + a E f g f 4 e p l g s M T E x j m m a d L t d b t y 4 R T q d C v c 3 j Q a 7 u 3 t 8 4 5 t f J 5 l I H J o 9 T u Z s A 9 9 x H G 7 f v h N G Q j e a T E 9 P c v 7 8 e X R N + 0 z 2 M 7 8 Z K B r 1 O q l 0 h m 6 n Q z K V I g i C o f p z 9 8 / 6 4 X C a o B 2 c D E + 7 n 9 P O c e R 8 c X e b s f F J E O K Y G + L g d b Z t H 3 L B t N s t 4 v E 4 u m 4 M / X 6 O Y 5 N M p h C a F j q O Z Y A f K A z D 5 O Z W k f W 9 8 r E J X f z o 9 f c V / f S H y 3 P j l L c 3 c I w p a K 8 R i Z h M T k 6 w v L z C I 4 9 c o 9 1 u 4 7 o e 6 X S K e D x + z B 8 0 E L j l 5 R W 2 t 7 f 5 6 l e / c u w a + q b Q R q P B j R s 3 e f r p p 4 Y r V a / X o 9 l o M j 4 x P v J x Z 8 H 3 f W 7 e v M 0 b b 7 z B n / 7 p n 5 B O f 7 p m 5 M 8 r n u f h 2 D 1 i 8 c S x g f d p M x C y a r V M L l f Y 1 2 Z c B 8 v a V / 9 H c T f h G u y d j q 7 O R x 8 3 + L v Z q J P J h l u V b q c z X N l s u x d a E x E I b d 9 K 2 O t 1 i S d T Q G g p r D b b f L i 8 g e O F V k K x U 6 6 p i X w G T Q g g G K p 0 3 W 6 X O 3 e W m Z m Z R t d 1 I n 2 v 9 U G L 1 0 F B G t B o N P j g g + u 8 + M K X + 4 l n + 9 h 2 j + v X P 2 Z m Z o b J y Y l j b z J E 0 W y 0 C G S A J g T p z M k W q 6 M o p d g r F v n + 9 3 5 I J p M h n U 7 x 7 L N P D / d 2 X 3 A 6 o Z r j A t D r d h F C k M 5 k j 1 7 2 U A m C A K U U h q 7 3 0 z l A q X D C z f Y H + k k I A a W 9 P c Y n p 9 j Z 3 m J 6 Z h Z g + P t J q + P B c S e E Q E q J 6 z j E 4 v F j 1 w w E 6 e D v g + f V d L 1 v J Q w j P Z Z 3 S g i l p B q o d f U u e O 0 S + X y Y X H Z Q Y I 4 K z 0 E h U k o R B A E 3 b 9 7 k 0 q V L h 2 a 8 2 x W d C 3 m f D 9 7 / k E w 2 z c L C w v D c Q Y 6 u R E o p y q U S Y + P j J w j e 8 c c M a L b a / O x n f 0 u 7 1 e b 3 f u 9 3 K B Q K D 2 D 6 / g I A 3 / M Q m s D 3 f M x I h H J x D y s a R e u H R i W S q R F 7 0 7 v j O g 5 K g R X d j w E c f N / l U p H C 2 M n f / 0 H q t R q 5 f G g y b 7 f b J B L h P i l E w Y E w p Q G j / u 7 1 e g R B u N q 0 G n V m 5 8 8 N z w V B M N y a H P o Z W g l 1 h O d 0 V K l U Z m x s D E 0 D d S Q N 4 u D v g 7 8 P / t 5 q t d n o R 3 s f x P E F q 1 W N y + M + p V K J m z d v 8 e I L X 9 6 v T T D C 8 X o Q 1 3 V x b J t 4 I k m t W i W b y 4 J S a L r O x s Y G 8 / O h u b t e q 9 H t 2 X z w w Y d 8 6 U v P 4 n k e 7 7 3 3 A U I I n n r q S S Y m H s y E / P A 4 8 G 5 H / / r Q G A 6 T Q + P l 7 o P y Q Z F 9 / 0 2 9 V i V f C E P N z k K z U S c W j 2 O a + 1 k C A 4 Q I E w + V U o i + 3 + l u V M s l c o U x h B C 0 W k 3 S B / x y d q 9 3 a C U a M E q 4 2 u 0 W q Q O R J 4 N r B u 9 v I F A c i K 8 U v t t V J w n Q 0 X 8 P / i 6 l 5 J 1 3 3 u X 8 + f N k s / s 3 3 P M g a u x f X 6 v V e P v t d / j W t 7 6 B r u m n D q B 2 u 4 3 v e 4 e W + p N W I S k l q y s r / P C v f s z f / b t / x s r K C l J K r l 2 7 e i i a 4 t O n f 3 + f k Q P 3 0 6 C v w R z 8 6 6 H Q 7 X S I j y h k c 5 T A D 7 O n U + k 0 Q e D j O i 6 W Z a G P W P H C / X c d z 3 Z I Z l J Y k e i h C B G l 1 D A T u d N u 9 a P s B Z 7 n D / f q g e 8 j l R p a o w 8 y U O f 2 / x Y 4 j o 0 Q 4 p D B Q t c 1 D G P / 8 a K / D x S u 3 V Z H B e f o v / R 1 3 Z 5 t s 7 m x S a v V Y n J q i r n Z m e H 5 U Q O / 0 + n w F / / y e z z 3 z J O k U 0 l S 6 R S b W 1 s k E w l m Z 2 c P q W F 2 r z e M x R r 1 X E c J g o B 2 u 8 3 b b 7 9 L r V b n u 9 / 9 z s g q R A + H z 7 / Q P A j 7 Y + 7 e h E 1 K i Z K S T q d N P J H E 9 z x c 1 y U a D d M 8 a t U K V j S G a R i 0 2 i 3 y + X 2 H P v 1 9 3 K j V Z I D o J 5 a W i n v E 4 3 H i i S S u 4 2 B G I v i e h x W N I g 9 E 2 x 8 V l g F S S u x e l 0 Q y d e j 4 Q F g O y o O u 6 z i 2 j d W P 0 D m 4 S g k h E H a 3 q Y 4 + a I D q q 3 T v v f c e V 6 5 c J p v N H t K T T x 7 4 C i l h r x G Q i w X U 6 z X 8 Q P H e O + 9 i O w 6 G o d N u t X n h x e e Z n J x E 1 / V j R V D O Q r v d 5 s 0 3 3 + b S p Y t k s x k s y 7 o v P T 5 k 8 P 6 P H v + C 0 9 g f o 8 c H 6 i i U U q G l L J 4 g C A J c 1 y E W O 1 l o p J T D y I a 7 E f q Y 4 g h x 9 / 3 y K O F S K n Q 1 D P Z i B x F C 0 G j U y W R C R / D B 4 4 f + 7 X U a J w q U l J K t r S 3 2 9 o o 8 8 8 z T w 2 X t J J R S 3 C q Z z G Z 8 o i Z s 1 j U m k p K o G Z r T m 8 0 m l U q V 5 e U V n n j i M f K 5 H P V G n X z + 3 o 0 G r u v y 8 c e f 8 M o r r 5 F O p 2 m 1 W r z 0 0 n e Y n Z 0 Z L u 0 H 3 / h h P r s Y u 3 8 X u V c h O w t h M P N x F e 0 k z n o d I 6 5 t 1 G t D U / r g 3 N b G G p P T M 7 S b T S I R i 0 Q q X M 2 O C V S 3 X T 8 k U P T V q X q 9 z v r a B k 8 + 9 c S p g i S V Y r 1 q s J D z Q c B O Q 2 c q H T C w m C u l 2 N n Z Y W t r h 6 t X L h 3 z Y F c r F T L Z 0 E N 9 N x q N B v F Y n H K 5 x P j 4 B F v b W 6 A U 4 x M T V C o V 3 n r r H V R f f R w r j D E z M 8 X s 3 G y 4 x / t C g H 6 t j F o R 7 h U l Z e g f G u R K n Z G j A n M a g 2 s P q o o H j 5 e K R c Y n J g 4 d O / i 7 6 L R q w 3 H W a D Q p l U o s L M w N L S 4 n C V K 5 L S g k Q q u O V N B x B K n o 4 W s b j Q Z / 8 R f / i j / 5 k z 8 i P 2 I Z B S g W i 6 T T a R r 1 O p N T U 0 d P I 6 V k d 2 e X m Q P 7 t V G o f l S 7 l B L H c d n Y 2 O T n v / g F V y 5 f Y m F h n l g s R j q d J h K J U K v V W F 5 e o d P p Y t s 2 u q G T T a e Z X 5 i n U C g 8 g N r 4 B W d h X 7 b O P t A P U i 2 X y Y + d 3 Y o 4 4 H 4 E a 0 C 3 0 6 H T a Z M v F O i 2 2 8 Q S i a G M H B K s T q u m f N / n g w 8 + 5 N q 1 q 1 i W d a I Q A Q R S s d f S m U 4 H d F x B v a c x k w m O f T S e 5 / H 9 7 / 2 A J 5 5 8 g n P n F o 7 d 4 F F K p R L d b p e x s b G h c U H 2 w 5 w y Z 3 L u 7 o c l q b 5 f z P c D u t 0 O 3 W 6 X H / / k Z 2 h C 8 P T T T 7 K y s s q j j z 7 C / P w c Q g g 8 z 2 N 9 f Z 3 r 1 z 8 m l 8 9 x f m m J i Y l x Y r H Y X e / 7 C x 6 c + x G w S r n 0 Q F H 1 Z / 1 e T 7 o u v N 3 Q A q h p G p q m h 3 G A r 7 / 2 s p q e n i L X r x Q 6 i s H x h q 0 R M y S 1 n s 5 k a n Q q s V K K V q v F j 3 7 0 E z K Z N N / 4 x t c O V S E 6 i W 6 3 i 2 E Y b G 9 v M z s 7 S 7 v d R i l 1 4 s p 2 U I B G o f q 1 4 T 6 5 c Z P N z S 2 + / O U v 0 e 1 2 0 T R 9 G M B 7 F N d 1 a b f b v P X W O z Q a D e Z m Z 5 m Z n S G b D d P v v 1 i 5 P h v O p B 4 q x e 7 u D l P T p 2 s u d + N M r 9 X n R O E 6 u E K V 9 r Z U N D o q f u r w g N 1 r 6 Z i 6 I h 8 / n n w 1 E L h u t 8 v r r 7 / J 0 v l F 5 u f m z m R o q F Y q o V d b 0 4 h E I m F B l k q V f D 5 H q 9 0 + E D Z 0 u g A d p F a r 8 9 d / / R P m 5 + f 6 f q n U m e 5 l w M D 6 Z N s O W 9 v b v P / e h z z 7 7 F P M z y + g a Y J u t 0 s Q B C Q S i U M B l l / w 6 X D a o K 9 U y h T u w Y l 8 G q e 9 z k F O u k 4 A o t W o H B q m o 1 a p 5 U p o d D A O j p s D k Q 7 N Z p N f / O J l H n 3 0 k W H U + W m U S i W E E C S S S a J W W I d P q b D m x P R 0 u I 9 y X Y 9 I x E B J x e 7 u L m P j 4 3 d d I Z R S l E o l f v z j v + H a t c s 8 + s i j R K y 7 r 4 6 n 4 b o u u 7 u 7 v P 7 6 m 3 S 7 N l N T 4 8 z N z b O 6 u t q P F X y G W N 9 / 9 u 8 6 q l 9 Q x X E c t r a 2 0 X W d x c V z H J y w l Z L 4 f o D t 2 M g g r B c R i 8 X u + t 0 O G D W Y d 7 Y 2 R h b l v F 8 G 6 t x Z O L p q D Q V q l C A 1 b U H S U k O L H U e u k 1 L y 7 r v v I W X A M 8 8 8 c 1 d B 4 s D j j 9 5 I E A R 9 S 5 + i 1 7 M p l 8 o k k k l y u S x K K c r l M q Z p k k g k R q p r 9 P 1 S b 7 z x F t V q j T / 4 g 5 e I n + I U v B d U P 3 p E 9 K 0 + p V K Z 7 3 / / h 8 R i M c 4 v n e P C x Q v D e 6 M f 8 X 6 2 d J T f H j z P o 1 a r 8 Y t f v I z v + y w t L W J Z F s s r q 8 T j c S 5 f u k g s F s P z X N 5 8 8 x 0 6 n T Z X r 1 1 D o L h 1 6 z Y X z i 9 x 5 e q V e 8 o O O C h c Z 4 3 K u F f O + h 0 O r h P N e v m Y J N 0 q G S Q i k p n M v n p 3 U J B 8 3 2 d 3 d 4 + f / v R n P P f c M 3 1 D Q h z H t s l k s 1 T K Z V z P Z X x 8 A q U U k U i Y d j x q k C m l a L f b J J O n Z 8 / 6 v k + v Z 5 N I h A U 6 j j 5 P s V j i e 9 / 7 P i + 9 9 H s U C v l D s + L D x v M 8 g i D A c R y q t R o b 6 5 v s 7 e 2 R y a Q p l 6 v Y t s 0 f / / E f k s / n z + Q O + L Q 4 a f J 6 G D i O g + / 5 B D L c S 3 e 7 P X 7 6 0 5 9 x 7 Z G r X L p 4 Y f h 9 K q X C u E z H w X E c S q U y n U 6 X q 1 c v k 0 q l a D S b f P 9 7 P 6 T b 6 3 F u Y Z 6 F h X m W l h Z P n D R P Q / Z r / H 0 a n P U z H C l Q B z k o S N 1 u j 5 / + 5 K c s L i 2 y t L R 4 K N T n z p 3 b X L h w c f h 3 q 9 k i l T 4 c y n E M p V h d X e X c 4 u L R M 6 f S b D b R d R 3 f 9 7 F t m 8 D 3 + e F f / Z h e t 8 v X v / E 1 u t 0 u k 5 O T F M b y J O K J Y e D i p 4 H q 1 + R 2 X R f f 9 1 l e X m V 1 d Y 3 Z 2 R m S y T h R K 8 b Y e I F Y L I 5 p h q n / h m G g 6 3 q / X o F C C O 2 s G g a g 8 P 0 A p S S 6 b h z T C n w / w H F s m q 0 W t 2 / e J l C S + b k 5 8 v k c 8 X h 8 m I Z z v w w s r + + / / w G b m 1 u M j Y 3 1 O 5 f E 8 f 2 A 8 + f D U g j 3 8 h q 1 e p 3 1 9 X W m J q d 4 7 b V f c f n y J S 5 d u n h m N X B A v V Y h G o 2 f G q 7 0 o I x S O Q 9 y g k A d N w B s b + / w 3 n v v 8 a 1 v f f P Y n q H T 6 d D t d E k k E 3 i e h 2 m Y R G M n b d b 3 n 9 v 3 f V Q / S P F B C I I A 2 7 Z p N l v s 7 O z g O C 4 7 O z s U S 2 U W 5 u f 7 G b t L J J P J T 2 0 G o 7 9 y 9 X q 9 f r 2 M 0 H g R R o a s o m l h B m m z 2 e J r X 3 s R E N y 4 c Q N d 1 z m 3 s E A u n y M W i x O J 9 O s S D v 1 q Y e K d 4 z h 0 u 1 0 a j S a 3 b t 2 m 1 W w x N j H O s 8 8 8 T a G Q R y l J t V r j 7 X f e p V 6 r k 8 1 m e f T R a + E q 0 G j w q 1 + 9 g W l G m J y c I J N J k 8 t l i c X i d D r 7 S a O p V J i C M e p 7 6 3 a 7 V K p V V l f W q F S q O K 7 D l 5 5 9 h t m 5 2 Q c W U v q C W q + H x q S l 8 4 t c u 3 q V 5 I E g A K U U v u e j G 8 f L s y m l 2 F h f J R q N E Y v H w y z b U 2 L 3 H h a j 3 v M h g T q 4 G g 1 w X Z e X f / k K c / N z X L x 4 Y e S T H E T 1 i 6 F Y E Q v d G J 2 q I a X E 8 z x 0 X a d a r T L R 9 z w / L F S / H o D j u K z v d X j 1 Z 9 8 n l U r y x B O P M z M z P b T M K a V O H E A P i 8 G M / u G H 1 7 l 5 8 z Y L C / P o u k 6 5 X O Y r X 3 m B I A h r c e z u 7 u H 7 H q l U E l 0 3 + i n a F r b t 0 m q 1 h p / T x Y v n G R s f w 7 I s v v d v f 8 D Y + B h f / c q L l E o l 3 n j j L R 5 5 5 C o X L 1 7 o p 3 O H n 3 8 Q B P R 6 v f 5 n 4 g C w s 7 t H v V b D N C O k U k n K l Q o 7 2 z s s L i 3 y + G O P Y l n W M P l P 1 3 U a 9 Q Y / + O G P e P T R a 1 y + f G n 4 / A 9 r g g q C g G q t y h u v v 0 m n 2 8 W K W G S z W c 6 d C z + v T C b N 3 l 6 R 9 9 + / z p e / / C X G x 8 c O u W O C I F Q 9 N U 1 j d 3 u L i a k w M Z Z + j Y l k M n l m Q 8 O 9 c l A m R L N e H k a b H 2 V 7 e 4 d 3 3 n m P b 3 / 7 G / e 0 w e 9 0 O i Q S 8 W O r X H i u i 6 5 r 1 K p V 0 p k M p W K R c 4 u D a k o P F w W 8 s y 6 Y S z S w O w 3 e e O N N G o 0 G 6 X S G X q + L a U a 4 9 s h V c t m w c E v U i p L s 9 5 A 6 C d m v Z H q v + L 4 / 1 P H D l S d 8 n o F g d 7 v d 4 c p 2 8 H P T h K D V b v P D H / w V L 7 z 4 Z Z Y W F 4 n G o l Q q F f 7 i z / 8 l C 4 s L u I 6 L U o o X X n i e f D 4 3 M q / o K O p A m o 4 Q g m a z x W u v v c b 1 6 5 8 w M T F G M p U k 8 C W a J v D 9 g E Q i z u L i O W Z m p k k m w + 6 E n w a q X 0 Z B q T D i J W w O U a V e r / P x x x / z x J N P k E w k u H X r N o l E g u e f f 4 5 6 r c r s 3 P x w n 0 4 / H s 8 w T T S h o R t 6 X z 0 W B 9 T r h z / e h B C I R q 1 0 a N h L K a l U K r z x x l s 8 / f S T w / p 2 Z 0 V K y d b m F r N z s 3 d 9 n G P b I M R 9 R Z q f h U D C O 1 s R n p l 1 E S I 0 6 d p 2 W N 4 Z A T v b u 2 z v 7 G D 3 e p T L F S 5 f v s j V q 1 c w D L M / k P z h z G f b T j + 4 t 4 J l R Z m d n S a d T m O a J o Z h f G o D r N V q 8 a v X X m d 1 b Z 0 / + 7 M / J Z f L 9 Y 1 C u 3 z / + z 9 k a n I K K x r h x R d f I J k 8 e 4 e N o 9 i 2 z e 0 7 d 3 j 5 F 6 / w 6 G O P k M 1 m S S Y S Z H N Z Y r H Y c C K 4 3 x V J K U W 3 0 y U a i 1 K t V K j X 6 y y d P 0 + j 0 U B J h e M 6 z M 6 G K e x H k V L S 7 X Z 5 / / 0 P a L b a f O N r X y U a i w 5 V 2 X P n F p i Z m S J q R f F 8 j 2 Q / D U M p d S i h U P Y T I A e f 0 a c h W E O B c l 2 X 9 9 7 7 A N / 3 e P z x R 4 c 3 d X b 2 9 0 a u G + 5 h 5 u f n 2 d 3 Z R S q F b f e Y m 5 s b O k S V A s 9 z T 1 0 N H g Y / u x 3 l x U U H 6 0 D S 4 1 G q 1 S p b m 9 t s b W + z s b m F Y 9 v 0 u j 1 i 8 R h P P P E 4 1 W q V 9 f V N l p Y W e O S R R 1 h b 3 + D 6 B x 9 i m i Y R y + K P / / g P y W a z D 7 w X H E W l U u F H P / o x s X i c F 1 9 4 g U g y i + / Y 1 E o 7 v P r a r 6 j V G n z 7 2 9 9 k a e n c P Z m c R z F Q T 4 M g o N l q 8 d H 1 j 2 m 3 O 3 z 3 u 9 8 5 Y / j X P r b d Y 3 t 7 h 4 m J C X z f J 5 s 9 u T b F w Z X y K J 7 n 0 W y 2 e P f d d 9 n Y 2 G R y c p K n n 3 6 S 8 f F x d F 2 n 0 + n y 8 1 / 8 k t m Z G a 5 d u 3 K m 7 6 D V b J I 6 8 F k 9 T M E S t c q e u n H j B t 1 O j 6 e e f u J Y t Z i 7 M i K V f X d n h 3 g i c e g L D m c H x d 7 u H r 7 v M z M 7 e 9 + z 3 V l R w C / u W D w 6 6 V F I H o / w O I r s 5 9 7 Y t o 3 v + 5 i m S T K Z x L b t v p + l z s J C q F r Y t s 3 2 1 j b f / 8 G P + N L z z 7 F 4 b p 5 E I t G v B h X 6 0 w Z 7 k A f Z t A 9 y v t b X N 3 j 0 u a / x 9 / / b L Q D + i z + Y Y u v 2 d W Y L c b 7 x / G O k U m m k D B B C Y B g G p m k O Z 2 L Z b y 7 t u i 5 6 P / d s c O 6 g u q 8 O l M 1 u t V p 8 / / t / R T Q a 5 Z v f / B q Z z H 7 t 8 L t R r d W I W t Y 9 b R O C f s K o Y Y S 1 5 l U / H j M I A p r N J j / 7 m 5 / z e y / 9 L q l U i k j E P J T z Z N s 2 b 7 / z L t 1 O l 7 m 5 W W a m p 0 m m T l + t i 3 u 7 F M b G 0 H V j + L 7 3 5 e r e v 6 t W o 0 4 s k U D 8 1 / + P / 0 r 9 / u / / 3 q k z y C h O 2 n f R L w d 2 t C Z 4 p V I h n 8 / h + w G d T u e e X + 9 + 2 W 3 q d D 3 B u Z y P f v L n e y Z 6 3 S 7 b O 9 u c O 7 e I E N B u d + h 0 O m x s b P H J J 5 / g u i 4 T E x M 8 8 s g 1 l p e X W V t b 5 9 q 1 a z z + + K P 9 x L f w i x q o T m c R s s G q 8 d d / / R M K U 3 P 8 n 3 / S x p f Q 8 E M / 2 / m 8 x v / 0 / B 6 9 n k 3 X U w j f x j R N F h b m y O V y Z L M Z 2 u 0 O K y u r d D o d h B A k E g m S y X D C 6 / V 6 d L s 9 U q k U d q + H r m t Y 0 S j d b o 9 O p 8 P m x i a P P f E Y s z P T z M 3 N 0 W q 1 k F K S z W Z p N p v 4 n k 9 h r E C z 2 a T b 7 Z L P 5 1 F K n c k P G E 5 g P s W 9 Y u i r l J L r 1 z + m 1 W r h + w F S S X z P J x I x U S p 0 F 3 z z m 1 8 b J q U e x P d 9 1 t c 3 e P P N t x g b H 6 N S q f I H v / / S X f 2 b W x t r p D I Z d N 0 g k d i / 9 l 5 X L d m v n C S q 5 V 1 1 9 O Z O 5 r g 5 / V 5 R f Q t c s V h k b i 5 s G P B p I x X c L J q k o p J 8 X G L 7 4 Q e V s u T h c K q 7 E G 6 W Q / V V 1 / V h e 0 z f 9 + h 2 e 7 T b H d b W 1 k i n U 2 S z W Y p 7 R d 5 + + z 0 S y b C v 1 c A o E Y t G u X T 5 I r l c D i k l p V K Z b q / H / N w s 0 W g U 1 b c + C q E R B D 7 d b o 9 / 8 2 / + L c 8 + 9 w w v / / I V 8 v k 8 / 3 p z n G p X 8 f / 8 T 5 5 h P G n g S 8 W 3 / y 8 f A P A f P J 3 g p f O S Y q m M L g R j 4 2 O M j R V C j a H f L 6 p c r q A U x G I W s V i 8 v 4 p 5 d D p d T N M g E o k Q i V h E o 2 E n k c R D C g 7 2 + 5 3 h L S v C 5 u Y W U 1 N T u G 6 Y b v P W 2 + 9 w f m m J K 1 c u k U w k 0 X Q N o W l o Q l C t V v n 4 4 x v c v n 2 H b 3 3 r G y c 6 f 3 3 f x 3 E c 3 n r r b X T d 4 L n n n j n z H t 1 x e s h A H s q 3 C u X q 7 o L V 6 3 Y x T O O 4 U W I 0 D y 5 I B z m q E v q e h z 4 i i u L T Q g F t R 1 D r a v Q 8 g a n D V C o g H h n 9 J l 3 X Z W 9 v j 4 m J c S K R 8 M s Z d a / q Q I h S K H j 2 c C M 8 + K K V U h S L J V Z X 1 9 j Z D j + H f D 4 M A N 7 c 2 M I w T Z q N B r l c F t 3 Q a T b b Q C h g V 6 9 e 5 s 0 3 3 8 Z 1 w 5 J e 5 5 f O k U q l y W U z n F s 8 x 9 / 5 v 9 / E 9 h X / 8 b c W + F / / 7 v x w A h i o n K P u + b N A K U W t W i W e S K D 6 Z v i B i v f h h 9 f Z 3 N y i U B j j q a e e I J v N n J g 2 o 5 T C d R w c N y z i c p q g t F o t / u q H f 8 3 X v v 4 V J i Y m T l X / j n I w Y 3 f A 3 Q R L K U W 3 0 7 6 b Q D 1 c Q Q J o N h r E E w n q 9 T r p d J p 6 L T R v g q D b a Z P L 5 / E 8 n 6 g V G R Z t + b R R C n q e Y L 2 u E z M g a i o S E U n c V D R s j X R U o g n F 8 v I y F y 5 c O P r w e 0 b 2 / X C 2 7 Q x 7 x f p B Q K 8 b J j w O U r 0 H J n U p w 1 Y 1 L 7 / 8 G p 1 u h 5 d e + j 3 W V t e o V K s 4 j s v 2 9 j b 5 f I 4 r V y 6 T T K W Y m p z k 5 o 2 b j I 2 P s b h 4 7 p g j / r O k 0 W j g u i 6 5 X G 6 o 5 i q l a D a b v P r q r 0 i n 0 1 y + f J F 4 P B 5 W O j q z t n R 3 i s U i P / j B j 4 Z h Y P f C I K L l K C e p g k E Q 0 G o 2 T x K o h y 9 I H P D h D J b 9 R O L k M s C D a 3 9 d B H 0 b R q 2 n c a N o M h 1 v k T F a h 1 r t f B b Y t s 3 m 5 i Y / / v H f c O n i B Z 5 5 9 m k S y S S q v / q I f g 9 i x 3 H 4 8 M O P W F 9 f J 5 1 O s 7 m 5 R T w W 4 0 t f f o 7 z i 0 t E r H t r O V o u l z A M c 9 j j a 9 T g u h u u G 1 a h H W X J 7 f V 6 v P f e B + z t 7 f E 7 v / M t U v 0 a D Q 8 T p R R 7 e 3 u 8 / P K r v P T S d + 7 5 N Q b l w w Z a y U E O C p b n u T i 2 g x W 1 0 P + L / / y f / N P 9 y z 4 d Q Q p R 4 S r U 7 R K J R E 7 N I 6 p U y r R b r b t u K D 9 N N B H + x C O K h V x A J h 5 O B J Y V w b b t / h 7 n + E z 1 M F F K s b a 6 S j Q W 4 + b N 2 8 R j M Q q F A p G I S T Q a H f r A I p E I s V i M m Z l p L p w / z 9 T 0 J I 8 9 9 i h C 0 7 j + 4 U d D X 1 K 4 d 7 H Y 2 d l B A H v F I r L f Q E A p h a a F j e a K x S K Z T J Z 4 P E 6 3 2 0 V K y c r K y j 1 Z + g B 0 T W N 9 f X 1 k K W z D M I h F o 9 y 8 e Y t 8 o U D q A X x o J z G Y b F Z X 1 o j H 4 2 S z 2 X t 6 D c M w 0 P W w d z E n q P k C Q k s h C t O M D A T q 0 x Q k q N W q + J 6 P F Y 3 e 1 Y T s e R 6 J R J L k P c 4 m n y Z K K T q d N r F Y j J X l F Z R S K C m x z m D J e h C E E G T 6 / Y u u X L l E L B b l 1 V d f p 9 M J B c P 3 w 6 j 3 g Y q o 6 z p W 1 B q m u L h e w P X r H z E 1 N c H 4 + P g w N i 6 V S h G x L D K Z c L 8 S D p x + v T k r Q j 6 f H 5 r d L c s i E o n g u d 6 w X H I w T L U Z T a / X o 1 I p U y 5 X m J 2 d 3 Q 9 B O 4 D v + 7 R a L V Z W 1 z E N n X w + d + q e 6 H 4 J X R w O G x s b z P X j D u 8 V T d P w P J d W s 3 n i N s Q w D O x e D 0 2 p T 0 e Y P M 9 j Z 3 s b J S W 5 X P 6 Q I + 0 k a r U a n u e d K n C / D q r V K r q u Y 5 o m F y 9 d Z G p q 6 p 6 a G N w v j U Y D p R Q / + 2 C X H 7 1 f 4 k Y 7 z e / / w U u k U k l e f u V V / u I v / h W v v f Y 6 1 W o N x 7 F R B 7 5 I X 4 Z l 3 D y l E 4 + f r Y B o N B Y 7 M W x p a n p q K G R 7 e 3 v U a r W h w W X A w N A g E O R y e R Y W 5 o l Y Y e r O 4 F r P 8 6 j X 6 / i + H 7 p Q 2 m 2 m p 6 f u S 6 U 8 E 0 J g 2 z Y r K 6 t D p / X 9 E I l Y p D P Z Y R / l o y g V f n 7 6 f / 6 f / e M D K t + D 4 z j O c F n N Z D J n E g 6 / n 4 Y x C O X 5 T c D 3 f Y r F I k E Q k M v l P t P 7 8 n 2 f r c 1 N u t 0 e U i n + 0 / 9 2 k 5 e X b f 7 2 k z p / 9 7 k 8 m p I s L i 4 w P j 5 O u V w O I w V m Z 4 k f y H z 1 P I 9 3 l 9 v Q 2 a b b C Q v V e J 5 L p 9 P B d h x 6 v d 4 w 7 W T w r 2 3 b u K 4 H / f r 2 Q R D g e R 6 + 7 x N I i d F v x J 1 O p 2 k 2 G w C H V h X P d e l 1 u 6 Q z a Q z D 4 N a t 2 y R T o d p e q 4 Z 5 Y p Z l 0 W 6 1 2 d z a 5 v X X 3 2 B i Y p I L F 8 6 T S I R p N g + L c K F Q y C D A i l p 4 n k e 7 0 2 F q c n Q 9 k b M w 0 A L K p b 1 j j b M 9 1 0 X T N E S 9 W j w u b v e B 6 z r U q v V D v Z 3 O Q r f b p d V q k c / n 7 7 o v a T Q a 6 L r + q e 2 t f N + n X C q R L 4 x h m q f f y 6 d B v V 4 H p c j 2 C + Z s b 2 8 T j U Z 5 Z 7 X J P / 7 v V 4 g a g n / y X J O 9 3 T 0 u X b o w T P d I p T N M T o 6 T S q W G q t h H e y b 5 S A t T d r D 7 f q d 6 o 0 G n 1 c Y P A m Q g C W S 4 c s h + y W S p F J q m Y 1 k R Y v E 4 S k p c 1 + v 3 b Y o w N z f H 4 u I i s V g U y 7 K o 1 2 o g x C E L m u M 4 r K + t k c 8 X y O a O 1 1 v 0 f Z 9 a r c 6 f / / l f 8 s I L X 2 Z p 6 R z x e P y + B / l J e J 5 L u V y h 0 W i w v L x K t 9 t l d n a W y 5 c v k j 1 j H c j T C I I w K k X T N J q N O l Y 0 h o C H I 1 A 3 b 9 z g 0 u U r p 5 n p D 6 G U Y m t z k + m Z G V a W l 3 G c 0 K w 6 M z s T O n 3 3 9 s g X 8 s R i c Z R S F I t 7 Z L P h K u F 7 P q C I 9 G d G 1 b d 0 D X 7 3 + w G t z W a D 8 f G T e l C N x r F t I v 0 a F 5 8 l r u u y t b n J 0 v n z h 4 6 r v h N 8 d X W V l 1 9 5 j b 3 d P Y Q Q X L t 2 j W 9 + 8 2 u k U s f 7 y Q 7 4 a M + k 3 N Z 5 Y d E h o v d n 6 3 5 o 1 U D 1 G 8 z i B 3 + X U u L 5 P j I I U C q 0 Z j m O g + 8 H N J o N 3 n n 7 X Y Q m e P T a N R 5 7 / L F D K 1 R 4 v z 5 K y e F e 5 e h 9 K a U o l y v 8 / O e / x D S N f o R 8 O J k + L H z f x / M 9 W q 0 2 3 / u 3 P y C V S v L U U 0 + F A b S n G M P u h 4 E 1 e r C v f G C B 8 v o F 4 A + G 1 v j 9 V I W T N o B S S u y e j W G G u U j L d + 4 w M z t D L B a n U q 5 g m A a B 7 5 N I J n E d l 0 w 2 V B 2 D I O D m j R t E I h a x e I x e r 0 v E j D C / s E A Q B M M C 8 U E / P T 0 I g k N J a n d j + c 4 d l s 6 f P / P 1 J x E O m j K V c p l z i 4 t E + 4 X l T 2 J g S T u 6 8 r q u y 0 c f f U S t W u O t t 9 / j h R e e Z 3 Z u l l w 2 c 2 p t D Q A 3 E L y 6 G u H K h M / U C S X f 7 g X X d a l W q / z l X / 4 b X N c l k U j w Z 3 / 2 P y K d T g 9 n e 8 9 z 2 d z c Y m F h 4 d Q V I A g C G o 0 G r 7 z y G s l k g u e e e / b Y e 7 9 f V D 8 O 8 f 3 3 3 2 d r a 4 d O p 8 N L L 3 2 H f D 5 / T 7 G F 9 8 s D i 6 p h h I N / b 2 8 P p R T V S i W M N t / e P n o p 9 I V p 0 M F D 0 z Q M w + D y l S v 9 6 H a F Y e r k 8 3 n G J y Z C U 2 d u v z i 7 p m n M z s 0 x O z v D z M w M C w v n U M D a 6 t q w I w K A r u t D A W 8 1 w 4 1 o s V h E 9 e s b F P f 2 R m 5 O M 9 n s s N n W 3 T i 6 I R 8 Q + D 6 9 X o 9 c L s e V q 1 e J R s N 0 h c 3 N D e h / 4 X t 7 e + z s 7 B A E A Z u b G 9 g 9 e 2 T n k F a r T T q d x v V 8 c t k M 8 w t z 5 P q R B H e b Z T W h u D T m 4 / T D r B 4 U T d O Q M o x y + N K X n u X v / J 0 / O b S q e J 5 H t V J l c X H x V G G i / 9 k 5 r k u 1 V i e T y T x U o 9 h g r O z s 7 D E / P 8 d 3 v / t 7 p D O Z M 8 U W P g w e 2 C g h h B i a w 6 v V 6 r B O e X 6 E A 7 T X 6 y G E I J s N / S K V S u X Q z K R p 2 q m d G E Q / d 2 r Q D 0 j X d T K Z T J g 6 M W I 1 j E Q i W N E w S N d x H I p 7 e x T G w k Z Z g w 3 2 Q Y Q Q r K 6 u o G s a v u d h G A Y b G 5 v o u k a 3 0 0 X 1 H Z x S S v b 2 9 g j 8 s J t f o 9 G g 0 + l g W V a / / J k 5 7 B 0 k h B h G o O / 2 / T + F s T F S q b B W Y D q d I R Y f H W r j O D Y T E x N M T E z g e h 4 v / + I V 7 t x Z p l q r 0 e v 2 U A q C Q G K M S A v v e R q W o f h o N 8 J C z j + z O n 4 U 1 a + Z 0 e 1 2 2 d n Z 5 e O P b / D 4 4 4 + S z + e H 7 2 G g 9 n i e d 9 f V W C l F t 9 t j Z 2 e X 3 d 1 d n n z y c V L J 5 E j T + v 2 g p M J z P R L J B G + 9 9 Q 6 X L 1 8 i 9 x D 2 T G f l g V U + p R T 1 e h 3 D M E 5 V r 4 I g Y G t z k 4 V z Y Y t F p V S / j + r D i z o P X c d 3 p 7 i 3 x 9 j 4 Y e O J 7 / s 0 G g 3 y + f z I 9 9 B u t Y j G Y u z t 7 p H L 5 4 Z B r P R n 3 L s Z V O 6 V c r k 8 r M U + s I K 6 r k u z 2 a R U L L O 9 s 8 P a 2 j p f f v 5 L P P r Y I 2 G x 0 A O v b 3 s C N x B 8 s G N y d c I b 1 q G / G 4 N 9 l J S S b q 9 H 4 P u 0 2 2 1 e f f V 1 H M e h U M h x 7 d p V Z m f D B N J 2 u 0 0 k Y l I u l R F C 3 L X g j u M 4 1 O t 1 f v S j n 7 C 0 t M T j j z 9 K 6 i 6 p F v d C 0 G 9 0 8 V c / / G v O n V v g / I U l U u k 0 y R E a w K f B o X e x t 7 c 7 n M k / + v B D 1 t f X D 5 4 e S a f T I Z V K 3 d V / p J R i a n p 6 + L f r e l T K 5 W G N g w d B K t h p 6 q P c A y N p N J o E S s f 1 B Y 4 v s D 1 B q V g + d X Z N 9 m f j q e m p / o q j o f d r K g w c q / e K 7 U l s T + L 6 h 2 / c d l z a P R d P h u n w g 8 k q n 8 + z s L D A I 4 9 e 4 7 H H H g l X B 0 J j w k C 4 B w g B W w 0 N q c A L z n 5 v t m 2 z u 7 v L 9 e s f 8 e 4 7 7 / H P / / v / g b / 8 y 3 9 D p V L h m W e e 4 h v f + D q x a J R u p x M 6 M j V B M p l i c W k J M x L B d c J y 1 o 1 G A 9 u 2 j z 5 9 X / 0 u Y 9 s 2 i 4 s L x E 4 s 5 n N / 6 P 0 G 6 / F E A t f z i M Z i x D 4 j d Y + D K 1 S 3 2 + 0 3 i R 5 j Z 3 u X h X M L r K + t k U 5 n S G c y W C d U Y N 3 c 3 A I l m e v 3 v D 2 J Z q N B p 9 v F 9 z 1 m Z 8 O 0 D d / f b 9 N 4 r z i + Y L l i 4 A Y w l Q y Y T J 9 t B t 7 d K 7 J a i 2 L r Y 1 w Y 9 5 l J B 9 R r N R y 7 N x T 4 h / k F n 8 Y z / 4 d X h r 9 P Z k z m k p L J l M Y v 1 h S t X r i X + / N / 8 D R L E / v e + V B l 6 r K 7 u 8 e P f v R j n n / + O S 5 d u k Q y e d i P o x R s 1 H T a n u D q u M 9 Z 3 p K U k l a r z f L y M m + 9 9 Q 5 X r 1 6 h U M i T y W R w X X d Y G U n X d W z b P r b J t 2 2 b 2 7 d u 0 2 q 1 2 N r e Z X Z 2 m k K / Z m M 8 F s M 0 T Y I g 4 P a t O 6 y s r v H t b 3 + D T C a s 5 / E w 8 T y P R q P J 3 / z N z 5 B S 8 t J L 3 z l k P P k 0 E f V q U d W q V X T D O B a s q p R i d X W N s b H C y M D C S r l M M p U 6 U 8 j I Q J U Q Q l A s F j F N 8 5 4 D T W 1 f 0 O h p b N Y 1 F B A o w X w m Y C Y T G h h U 3 2 x + k v X L D w J 2 d s t E D I h F L S K R c D / m + z 7 R a J R G o 0 6 7 3 W F q a u p T / / B t 2 + H r / 8 e 3 C J R C F 4 L g w A L z 7 z 8 3 w V + + W Q T g 9 f / y R Q x 9 f 4 X 5 B / + f j 3 h z u U l M c / n W x S j / 2 9 + / S C q V O v a e 3 Q B e W 7 W I m 4 r J t C Q T l c R M i X n k b a n + / 4 Q I J 9 X N z S 1 e e e U 1 n n v 2 a R b O n S M e j y G l D L u j S 4 k m w n g / K x K h M D Z 2 T B i k l L T b b V 5 5 5 V d s b + 9 Q y O e I W B H q 9 T p S K c b H C t R q d f L 5 H F / + 8 v O k k i n E w d L E D 4 l w c m j x y S c 3 u X 7 9 O n / 6 p 3 9 C N B o b Z j V r / Q I 5 u h 7 W b L z n T P U T E L X K n q p W q y M H 9 + r K K v P 9 s l c r K 8 v M z o b t X x z H I R K J I P u m 8 c 9 q R q e / M g E j a 0 T c u X 2 b f L 5 A K p 1 i Y 2 M d Q z e Y m J i k U q 0 S i 4 U J f o M 9 2 6 h 9 j + r n 2 z x M X 9 T A G q h p G o 7 j 0 u v 1 y K T D i q n r m 9 u s N T Q 2 6 w H / 7 O d F L C 3 g d x 8 b 4 7 / 8 j x 5 n Z X W D l Y r H 1 P Q U m Z j B w l g M p R Q v / t P X c L 1 w A v m 9 C 4 J / 9 M e X S S Y T I 3 O I v E B g + 4 K 1 q o 4 m F O m o Y i Y T N s P z p A A F q 9 W w C c R C z q f Z a P D R 9 Y 8 p V y q 8 + O K X y e V y o R U 3 C N j c 2 u L l X 7 6 K b T v U 6 l V m Z 2 f 5 z u / + T n + f d 1 i Y f d + n 0 W z y P / y L v + D L X / 4 S F y 6 c R 9 M 0 b N t m e 3 u H O 3 e W u X L l M r O z M w 9 c B + M k B q b 5 t 9 9 5 l 2 q l y t e / / l V K p Q q r q 6 u 0 O 5 1 + M G 5 o 5 A o D i 2 e Y n g 7 9 V A + C / r / 6 X / 6 9 f 5 r N 5 t B G 5 I f H E 2 H t N c / z K B Q K w 6 X e M M J N 6 G e 1 j B 7 E 0 M K f o w R B Q L v T Z n x i A s M w y O V y Q 3 U i l U o R i 8 W G e 5 / B / u f o A B z M X N t b W z S a z Q e q I k Q / N n F v d 5 f d 7 W 3 y h Q L 1 W m 1 Y T D I a j V L 3 4 / z v / r + r v L 3 h Y J k m / 9 3 f X + T Z h V g Y K J p I 8 T / 5 Z z f 5 l 2 8 W e f V 2 n f / o x W n + x Z / / K + a 9 G 2 Q r r 3 P O v 8 G 5 p M M n N 2 5 y 9 e p l t L 4 L 4 i C 6 F k 4 8 E y n J e F J S 6 u i U W h o R A / w A q l 2 N t q s R N R V p S x H 0 g 2 1 X V l b 6 9 Q t D N c 1 x X W Q Q t o e N x 2 M 8 + u i j L N + + Q y q d I p V K Y h 2 Z g D R N Q w Z h b 6 6 9 v S K L i 2 E 0 R C K R Y G y s w O L S I t l M a O l 9 k M / 3 N L R + m t D K y h r V a o 3 b t + / Q 6 / V Y W J j n 0 q W L X L p 0 k U I h j 2 V F e f n l V 2 k 2 W 8 z M T B G J 3 F u a y 1 H 0 f / g P / 8 E / t Q 7 U f / D 9 U H d f v n O H Z D J J t V I d F r w Q Q h C J R D A M g 3 Q 6 / a l 9 G P d D q 9 X C 7 j k E g c / W 9 t a J 1 r q 7 I Y Q g n c l Q r z e Q U h 7 b J 5 y V o B + a U h g b I 9 / v i n h U p X Y 8 y X / 3 2 g 4 A / + G L 0 / z h 8 4 v D F d T Q B f / N z 7 a Q C q 5 O J / j 2 5 Q T P P v d l / q + / M l n W r z B + 7 a u k W j e Z n 5 s l k 0 m j a X q / 6 Z d x o o k 8 b S k M P U y m / G j X p G Z r m D r E T U U u H l b w j U R M I h G L d 9 9 9 j / H x s K G Z 7 3 m 8 9 9 4 H b O / s 8 N S T T 3 J u c Y H x i X H + 9 u e / Z G F h H s u K H F M 5 H d d F A N v b u 8 z O z g x L k W m a h m m a w 0 D b T x P L s p i d n W F h Y Y G 5 + V m u X L n M 9 P Q 0 + X y e R C I x j L r f 3 N z i 8 u W L j I 2 P E T v F M H U W 9 H / y j / / R P x 0 s c 4 1 G n U a j w f b W N h c u X g h n 9 3 v s r f T r Q t O 0 4 Q e V y W T o d N q 0 2 2 F X 8 P s h n U 4 R i 0 X P 1 F F 8 F I 1 G g 0 a 9 T v y U i I Z 0 z O C 7 5 y V / 9 5 k 0 3 3 x k / J C B R g j B 7 / X P f f 1 8 h E Q i z t r 6 B v / 1 L 8 o 4 n m S 7 2 u P 3 z i v G C j l e f f V X d D o d p q e n s K y T 0 2 M 0 D W K m I m U p Z j L h v q r c 0 T h f C D D 0 8 D X D S d P k + v W P e e 2 1 X x G N W u R y W W 7 c u M n k 5 C S X r 1 7 B s q J E o x Z b m 9 t Y l s X Y W O H Y P l o G A U E g + f C D 6 y w u n i O V 3 o 8 z / C w x + 1 1 R B q k q B w V Z C E H E N J m f n 2 N 9 f Y P r 1 z 9 i v F + V 9 3 7 H v H b Q Q 5 9 O Z 5 i a m u L K 1 S v D 2 e T z w s E 8 K 1 3 X h 5 V 8 7 p d e r 8 f W 5 t Z 9 m / V z 2 S y T f e N G o 1 5 j a 2 u L V q t 1 z L y 9 u H i O 8 0 v n S C a P + 0 k G 5 x Y X Q 9 / d h x 9 + y D c e n U A I + I d / c o 1 n n 3 0 W p S R K w Z U r l + 8 p o H e 9 p v P u d o R A C r w D B l L L s o j H E / z O 7 3 y L m Z l p f v W r N 9 j c 3 C I a i 9 F s t n A d l 7 p j o u k m 4 + N j 7 O z s D P 1 W D F L B W y 1 c 1 6 V R r 4 d x f V F r e P 7 X w U C V H / X Z a J p G N p v l 6 a e f J B 6 P 8 8 Y b b 9 F u t + / 7 f g 9 J z G C G G v X C n x f W 1 t Z o N O p M T Y X 6 8 P 2 S S C S Y n p l G q b D h 2 z 1 / w E I M Z 8 N U O k O h U M B 1 X T z X O 3 r l m U g k E v z H f / 9 / w / / v H 3 2 b P 0 u + w j / 6 9 5 / i 7 / 2 9 v 8 e j j z 6 K E I J K p Y q S x / 1 R J z G T C R h P B t i + o N j S 8 Q + 8 v W Q y w e T k B P / e v / d H / N E f / Q G b m 1 s I 6 A + 6 K H Y Q 4 f 3 d B P n J B U q l M u 1 O B 8 / b f 1 + 9 X o + f / e w X / O r 1 N 5 m e m Q b 1 2 b k i 7 g c h B J l M h q 9 / / a t M T 0 / z y 1 + + S r P Z P H r Z m X j g S I n f F L r d L k p K 6 N e d e x h I K d n e 3 i a d T j 8 U a 9 T 2 V l j V 6 G h z B C k V / 8 n / + z o f b X d 4 Z C b B / + v v P 3 b o / I C B 3 0 o p S c p U / M X / / k k i G r z 2 2 q + o 1 W t 8 9 / e / S z K R O G a c G E W 5 o / H R n s l E Q l L q a F w a 9 5 l I h h b A Q I H t a V S 7 Y Q r 5 e M x G E 2 H Y l W m a O I H G x 7 s 6 7 X a L + v I r t B o V / v A P X u p H a 0 C x W O a n P / 1 b n n o q b M 4 Q r n q H 8 4 d + E / F 9 n 3 K 5 z A 9 / + N c 8 c u 0 q 5 y 8 s o W k a h m E S j 5 + t y + I D x / L 9 p v D J x x 8 z N z / / Q K v S A M d x q F a q R G M W 6 f T 9 B 1 Y 6 / b J h g 7 1 D K p 0 m H o 8 f O 7 5 R d f i / / W A V P 1 D s N h z + 0 9 8 Z 7 S R / c t z F w O e 5 e Y t / 8 t 1 J c u k E i L C p Q 7 V S 7 d d l D 9 P Z 7 0 Y 8 o v A C g a 8 E c V O x U j X Y a 2 k E U p C M S F a r B i t V g 4 Z t 4 s g I Y 2 k D y w w t o 4 Y G O 0 0 D J Q z S 6 R S 7 m 8 v o u i C T S W N Z Y U i W 4 z h s b 2 0 z P z 9 H t p / G / 5 u O 1 u / z P D s 7 w 9 r 6 B u + / / y E f f 3 y D Y r F E v V 4 j m U w Q s S J o p + y r T z 7 z G 8 5 A B d v b 3 a V a D a O c H w a h M 3 u F d C Z 9 q K G Z 7 / u 0 + y n U l U q F 4 t 7 e X d X A c q l E s 9 m k 0 + n Q b I Z W Q 9 H v v L G y s j K 0 q L 5 y q z Z 8 T N Q 8 / J V I B d 9 7 p 8 R / 8 7 e b 3 C l 7 / C + + M s a f P Z v n 0 o W w 4 Z 3 W T / D r 9 n o 4 j j s y i v 4 k l v I B X h C G N 5 0 v + D i + x n L F 4 O 0 t i 5 Y d 3 s d 4 M q D U 0 f l w 2 6 T n 7 Q v F Y 1 M u s Y j B W C b G k 4 8 / w o c f f k S z 2 c K 2 Q x / l 1 a u X W d / Y o F q t 4 b r 3 t w / 9 d R C J R J i a m u J b 3 / o G f / w n f 8 R L L / 0 O j z / + C O 1 2 h + 9 9 7 4 d U y p V T 1 e r P 1 Q q l + r 2 n p J S s r a 6 R S C a I 9 B 1 z D 9 q 1 b v A h V a t V Y t E Y r V a L T q d D x D R p N B r U 6 4 1 + V E X Y 1 y q d y e A 4 z o k W v I H j e F A p q N V q Y d s 2 s W i o O q T T Y Z q 4 E I L H 5 l J 8 f d 7 n u 9 f i / M + f D 6 P n B z i + 5 H / 2 X 7 3 P 6 3 c a v L b S 4 z / 7 s 8 f J Z r M E C q p d g 6 g R E I 1 G u X 3 r N k L A e L + 5 9 1 n 2 L J o I C 3 5 K B L P Z g L W a g e r n U j n 9 + L + O G z 6 P J w X x i C I V V W G l H w 3 G U w G W K Y h G D L a 3 t t B 1 n V w + h x W N 4 v s + l U q V 7 Z 1 d F h b m P x M z + c N E 7 9 e A j 8 V i + L 7 P n T v L u K 7 L 7 M w 0 V t Q 6 8 X v / 3 L x D K S X L d + 4 M Z 8 C L l y 4 O 3 / B J b + 6 s V M o V 9 v b 2 A M j l c o y N j z M 9 M 8 P 4 x A R m J E K h U G B u b p Z s N k M 6 n S a Z T L K 7 s 4 P r u M P a c 0 G / s P 2 A V q t F o x H W X d B 1 n Y m J C c b G x n A 9 l 6 3 N L W 7 e u N E v h x w K 8 o V z M z x x e Z 7 p 6 a n h c 9 A f 9 A M U 8 O 3 / 0 + v 9 P w S 2 D 7 0 g C o b F t U e u c f P m b b r d 3 q H 7 U P 2 4 v l E E M v z x A p D y 8 G s d J Z B w p 2 J S 6 + 4 P G V 1 A I m o S j V p c u X K Z j z 6 6 Q a v Z o t v p 0 u v Z p F I p 2 q 0 W n u / j H j B a f J 7 Q d Z 1 o N E o s F m V q c o J 0 J n P q e D u T Q J 3 w f X y m C C F Y O n + e f P 7 e + r f e D c c J y y U P + m A N Z t F w M z p 6 p h c C x i f G U S h 2 t k O z c b V a 5 c Y n n 3 D z 5 k 3 u 3 L m N a Z q M j Y 0 d f S i W Z T G / M M / F S 5 e J x c L s 4 l 6 v F + Z u j S g v H D E 0 / t n / e L 8 G / E D L V M D t k s l G 3 U A g S K X C L i G d T u e Y K l r v C b Y b O l 1 X D A t 4 + g G 8 u m a x U T f o u Y L 3 d y L I u 3 z R r g + f 7 J n Y B 1 Q / + r 6 e 2 d k Z y u U S / / y f / w t e e + 0 1 d n f 3 e O + 9 D z h / / j y B H 5 w p r e Y 3 E d E P Z n j 8 i c d Z X l l l a 2 v r 2 O d 7 k O O j 5 Q B e I N i s a / j 3 E P 7 / a d B s t i i V S v f t Z D 0 N T d M p T O R R h L P 6 0 U E l l U I S I P G R + A Q y r G F h W g Y i V S c 7 L 2 m x R i T f Y X H 6 P E v n L 7 C 4 u I T V r 2 f X l G u 0 5 A Y l Z 5 O m X K O r S t Q 2 X X S p k U g k 6 H Y 6 y C C g u h s a K g 5 S c 8 L V z 0 + e p 5 A w y U Y E X z o X 4 0 b R Q N f C c t H J q G K n l 6 O o z v H E E 4 9 z / v z S 0 I j y y q q F A H J x R T 4 u e W X V o u 3 0 9 4 R S E N E U l q F I R h V d 9 2 z f s e 0 L y l 2 t v / S F x w a R D x M T k + R y W Z L J F K + + + h r Z b I Y n n n g s 3 M w / B G P R r w u t n z w 5 2 P / 2 e r 0 T l / 1 j Z n M F N H o a 6 z W d y Z R k 8 i H U I 3 g Q H M 9 G N x Q g M M R o a 1 v g B N S L P Q r z S Z q 2 I B 0 d / W Y H O L 7 A M h Q t t w R u h C B W J a p l 0 D D R V A q p F J F + h H c g o c c 2 A e H G O k q B Y j N L O n 1 n + H z N 9 j i z s T h C F w h N 0 H I E K U u h C G j J D Q Y d t D Q M U t o 8 2 0 0 N d W e D i a e y G C R o b L W R v k K Z P o l C j G g 0 i t P 0 C G T A i p 1 i p 6 l z 3 r x B 8 X o V 8 + o S 6 c w Y u b j k / e 0 I 3 z j v s N v S m M s G b N Z 1 q l 2 N Q A m u T n i 8 v G I x 3 j e L H 6 S Q k D R t c U 9 5 U g e 5 N u k x k / J x 2 x 5 W e l 9 Q W s 0 W m 1 t b X L t 2 t d 8 W 9 u 7 u C 9 W P d L 8 b T V s j j o c V j x J I b z i e z / L Y B 8 V x H I r F E j / 8 4 Y 9 4 8 c U X m J 6 e J N r P U g 8 D I A S D 1 N a R R o k P t k 1 a r k Y m G t x 1 c J 6 V W l e j 4 w r M w E V o 2 r G Q / a Y t s I 6 Y + a U M a P j r R I w E p o g N b 3 p A 0 x b 0 d j r U f J P J G Q u p w p l X K k G 5 P 4 i a t o Y v o e N o 7 L Q 0 f B k m F N q e x G l 2 2 X K T r J d m y F o R q u 0 4 b U c Q i 5 X R V B y E R 1 t t o A i t c Q K B L z U M s 4 q m h c u + Q K d g Z W n t N T A j E Y S h 8 K V G R A e p f A K c 4 e q X 1 h a A U N j q 0 R x + r Y u s S d L z c e I 5 C y 0 W Z + v D T W q d K G U 9 w U f V + H B F S a R z m O k C j p k F E d 5 L p a u x k A 9 4 a z M c 1 F 1 P U G o b d F z B R j 3 8 M L t H 1 D M I Y / m k O n 7 8 r P h S k L T A K 3 W I 5 v Z V V C k l d + 6 s h A U u z 7 g i n V U g I o Z C N z S U k h T b G g l T o o T A l 4 K 9 L Q f T 0 a i u V t A N g 6 A n M G K h m i s V R E / e 8 p y J g R s i n U 6 z v b X N + + 9 / w P L y K u 1 2 B 8 d x h i q g a Z r H V y j H D x P T Z r J h 9 4 l R l D 6 u k S r k c J S P 8 F w E A i u n E 0 n s f 4 g 9 T x D r P 9 4 L F F 0 X 4 v h 4 n Y D 4 2 P G V J p C h 5 W i A 5 3 k o z c U R N Q w R J S Y O 7 0 c c X 2 D v 9 E j N W G g H 8 o U A N u s 6 Z q R D K t Z E K J 2 o l i P s T y d w V R u D G L 1 O D 8 c o o 0 c U x X q O t d I k 2 Z j k m X k P T S g a c o 0 Y 4 z h U E Q g 0 T B A a g Q y o t v L k 0 r t D Q Q k F X W G 1 p w m U I h I x a e o l M m Y W T 3 V x a W K K O D H G 8 b E x R R z f D t h r G B S y k s 1 W u B c y N P X Q i q p 8 2 j w 9 5 2 K W 2 6 Q X Q u u q 5 4 X W z 1 / 8 4 p d 8 9 a t f O Z M T 9 F 6 R q m + Z d A X J I 6 2 H V t 8 o s f i l M J g X o O M K I j q Y + u g x f D / 4 / R J 1 g 9 C q e r 3 O x s Y W x V K J T D r D i y 8 + f 1 y g R h E E A a X i H o W x c U w z 7 C a n g n C t l l L S 3 u 5 h x Z M E s k t y s v 8 B B w J d B C g l + W i 5 x O X Z P L 7 n E 0 t Z S B k q Q V I Z 6 F q A 4 / h 0 O 0 3 y + f w w 0 a t S K W H k 2 i S 1 G X Q O V C c N w N R h Z S N g N h c Q S e 4 L s Q K q 7 g 6 G E a Z e C 5 l A a C 4 R k c a n i 1 A 6 S k g C X 2 K S J G a m C H D R M G n t e h T b g r z e J b + U o S F X A E I 1 U B j E R I G 6 3 e O d j Q l i p u L S u E M 0 t o U l 0 r i q O X w e D Q P K W d p 2 i + h c B 6 G i 6 E I R 1 y Z p y Q 0 0 T F Q 5 g R V L 0 D N M 3 t y w f i O M P v e K q S u + N h + 6 M D 7 4 6 E M 8 z 2 W h n z u n a d p I g 8 z D Y K 2 q M 5 m W R I / k w 3 3 0 N 7 d 5 5 N s X D x 3 7 L P n 4 4 0 + Y n Z 0 9 3 S h R L O 6 x W 9 q g q 2 2 R m P Z Z W b 0 F f c u H Z m h o u s D z H I w 8 1 O w t 7 I p P / U 4 P 3 / e p N X s A B E r n s Y t T I D W I h t m f h m G g C Y G G j 2 q b B E X F 2 N h 4 3 2 I W m p 8 T 6 Q Q Z b f G Q M N 0 s 6 c O M 0 4 L w D g k T Q C N Y H w q T K Z J E m S S h Z j D 8 B N 2 P L H p b k m A v S e t j E 3 t D p 7 X u U L v R R g X Q s G J c v G g i H Y m n u g g E B n E 0 d B J i E g 2 T f D T N N 8 4 7 j C U C s j E b A w t P d Q g I j Q c K S U y M Y Y w 5 R K c 7 9 D 7 O o I S N J S Y R a K S 1 c / h r a R L 5 F G b S 4 I 3 P q T D R n z C v l 6 N s 3 9 g j Y k V 4 5 p m n 0 T S N l Z V V 3 n n n f e R R 6 8 5 D Y i E X H B M m 4 N g W 4 i i h e + D 0 a x 6 E q 1 e v s L G x g d i u v q 8 C X O J M o R M O 0 H a 7 P Y x + b r G B 7 w b I V o J C Y T 8 G z X U c R D + 3 h f 5 + R w i N 6 n K D a C y O x C c 1 H a f r g r P e J j O b o 1 m s 4 t k B X t c l v z B O k N 8 j p o 2 h f E F z q 0 1 y K k 7 X s f v p 6 Y e F p d o O r V X t U p f 2 T g c l F b k L G a x E h H e 3 I s z L b e y y D x L S U 1 m k c M n M p Q l 8 S e D 5 m F E T o U G 3 3 R 1 2 9 t h 5 t 4 R + c Y q U J b F l E 8 0 s Y 5 H F D p o I X W I Q x 6 c b G k S I Y Y k U h g h X 4 H p P I x u T O K q J r S p E R Q F b V Q B I i C k M E a N V U y S z Y r h P 6 O y 6 x C d M h C b 4 2 z v W p / o F f 1 Y 8 O 1 H k k x s 3 e e H 5 Z x F C 0 O l 0 c P s N 1 h 4 G A z X P D Q T v b p k 8 v x B O X k f 5 + K e r X P u d h x M t 8 y C I j e q b K k I a i y x S S u r 1 G r l 8 l h 4 V A m z C c x n 2 d n f J Z L K 0 O 5 2 7 L u e + E 5 b 7 d W o e Z j K J d c B S u N c S J B L b S F w E O k l t h q 4 s 4 a 0 n 8 B I 2 + U I O X Q u X I a U U g S v x 2 h q R l E S P h M d t X 6 C 1 J Z G s Y L e q S H Q c P M c m P p b A S h s I D f a K F c b H 8 n Q d i F t w u 6 x z o e C H f V s R S F / i S 4 h E Q m O J b y w T 6 a t v E a 9 A c 7 l D Y G v E L r h o 8 Q B d i 5 D U Z o b v 4 8 N d k / M T e 3 i E z l u T B B G R w V d h 7 U F L Z K j d a h N b S m H p i v a W T W o 2 e s i u 8 u O b x / e S n 0 e + e a F H x 9 X I x o 6 v H A / K V k N n t 6 n z 7 P x o Q R p w 6 + c 7 X P r G f l W t h 0 F 7 t 4 s e E c T y / e 4 l U h E 4 A W g C 6 U n M x P F 0 m e E e K q x 4 N I 5 H C 5 c W C o l O l C g 5 B M e D L X 3 b p 2 e 3 c b o m p h / G g + G D E R e 0 i 2 3 G F q f Q o y Z u t w u W y d p a i 4 k k + E 6 P a C K G 3 X S R M k A 3 D Q w j g h + D u K F j W B G c t o 0 w o W v F i Z o K K S H T / 7 K k g q D n I w O J G 7 F I W W o 4 i y m l 6 J Q c X N M n l b R w Z A Q r E q p k U R G G 8 6 i + C a F 8 o 0 l s M Y O u w W 5 T Y z 5 v o w s z 9 M f 0 b O K Z f V W z s 9 e j U + 0 S y S u s c V B C E h c T d N 0 w H G d A q a 3 h S 0 k h I d h p 6 M S l j W p 1 i M 1 k w 1 V K Q d L a v / 6 D H Z O 9 1 v H P 9 v N I x F A s 5 X z m c w / H z d L e 7 p G c C Q e y 7 Q m i J x j I B t x 6 Z Z V L X z m 8 Q q 1 W D R b z Z 6 s E f B Q l F a 3 t H q n Z G H b d w Y o l 8 F 0 P P a b Q B / s O B e 0 d m y D w i M Q j x A p W K F B b m 5 t M T k 2 h 9 Q 0 z A g 0 x Y n v V q z t 4 n Q A n U J g B y F Q D P R 2 g 6 x E M Y W F q C Y Q y u N 6 o c U X P 4 N o u y f H 9 E l h u A P 1 F 5 h B K K a r V 6 r A r w m 5 T Z y q 9 / 8 V U u x r 5 u K T W 1 c j F J d 0 9 D 5 m N 4 A a C f F w O L Y q 7 u z u 0 G y 5 z 0 1 M Y S Y u O 2 i S p T 9 K 2 r V C t 8 0 I B a N o C e 7 V C c i m P r L s o 5 Z E s p N j 5 c J f C + T z t e g M v N 8 5 U W t K V p X C l F h l c 1 U S 3 C 5 j K I v B 8 v G 6 A 5 y l U N k Y i o R E 1 F I 5 q o G F i i j i N l R 7 2 e I K W r X F x z C e Q o a o Y K F B K U G p r 7 P 6 W C J S h w V g i 4 L H p h x N i 1 B q s 6 P 1 x o 4 n 9 W i I d u Y M l 8 h h i f 9 I r r 9 b J T q c w r A f / P A N P 0 i t 5 x M Z N 9 C P B y i f S F y 5 R L m 6 r s 5 g 4 W 6 U u 3 Z J D f i m F G R t c P 3 B Z K g I V o A u T t 8 p 7 L I k J C g V B 9 V a D 6 J K L o V v s 1 n M s H J m 9 P t g x e G w q L B P c 7 X a J x a L Y v k 7 M V K x V Y S 7 n o G E N 9 y C N 9 R a t 3 Q 6 p x 6 a I x z p U u z q T i f B D L 7 Y E 0 l 0 l n g M 2 x 0 k t x M J G 0 I F L O n I 4 c L a 9 5 R A r m E g U N d k i G 9 M J c I a m + Y Z c g f U p 1 G y b R j t L P r O L H P q i d K I i i y n C W u x t u Y 2 z G k X D Q F + s o W O R 0 K Z w y h K l + 8 R y U a r 9 + D c / A M s A T 0 I 6 q v j l c u g 7 + 2 2 g v w D z 5 K z H e O L B V y m n 4 W M m N D R D 4 5 U V i 6 8 s h Y 5 1 v 6 c I H A + n 5 R H L x 6 i v N t A M j e R c j P p O g 9 x k l l 7 V B q G T W Y j T 3 O y Q m o m f a L R Q K r z 3 X l H i 2 j 2 S Y y n s b o f E g Y X g X r i r 2 b z X c F B C 0 S 2 7 j C 2 l Q U D X 9 y g 6 N u t 2 B 9 0 w S K o w h u l C K k P 7 k x b j j + b D m y y 7 x M Y i K C Q C j R t 7 B v l E W I H n I F I G 9 H o 2 s X h s m G s S z k L j 1 D o R x p O S 9 o 5 L N 2 6 Q S X e w V R m A d i 9 J L g 4 W a V r + L r 7 v h x V 4 i h P E J h U 9 2 U F 6 B V K W G g q l 7 w S o Q G H G D W 4 U d e b G t v D p k d b O I d B o y j U U E v e j L M b 5 B k Z U R + K z U y t w u R C n J c O i / x w Q L k N E I d C p b 3 T J T R V o F h u k 5 6 I n f o l v r E d o 9 N M j f h t J x y T P z 7 t s N z R m M u F 3 f a N o c m X i 7 q u X V O D 6 o Y p X v l l n 7 H K W n i d Y r + l c m T h d f V t 5 v c j S 8 / u G M 9 + W 6 J Z G e 6 d N N G t h x k 0 a 6 2 0 S 2 Q x O t 4 d v + 6 R m o q F F U g M j 0 q 8 + P P p r O x P i 9 i u f q M K l H I E X Y D c d 3 J a H 3 X C Z v D h L q 9 z A c 2 0 K F 7 M o A e / V y 4 h Y l C t G l P g I T 7 i S M A i 3 6 5 S 7 p L J j B H r 3 k D d 8 E J Z z k C A I 6 N k 9 E v H 9 + t w t u U F K C x P t / K a G k Z Y E E t 7 a M L g y H 5 r v e 3 a a W L Q J C J q d G I l o O 4 w O 7 s x i p Q 6 7 x 2 1 f o O P T 2 n F I T C e w D I V U L i 2 1 h U G c h D a J 9 C W 7 H 1 R J P t l G K h D r k z S a 2 + D r z D 9 7 D o H g d l l n L i u R d N G F T t u J c r t k c H X + B i Y J e i s W n X y e i a T k o 6 J B 3 F S 4 v m A + F 7 B R 0 7 k 8 7 v P y q n V S K N h v D T M Z n 8 v j P r 9 Y j v K t i z Z r 9 7 C f 2 W z o z G U C e l U X K 2 O i 6 f v h X K e h l K J d 6 Z I a O x 7 y 5 D v h a x t W m K L y A D J z K m L 1 n T W l P E n g + 2 i a h p X T M e M m 5 V t V 9 J k o 1 7 U O l + J p c m a E m G G i j 4 g V q d y p E T G j a H F I j M V Q U u H W o O e 5 Z K c O R 0 + P i r W T U i J l g G G Y B M q h q 0 q h 7 0 e E Q t H Z d T D H o k Q M B S i a c i M M A 1 I S T Y T G E z f o o q k I u q H w 9 6 Z I j + n 7 m 8 c + p U 8 a Z C 5 m + 8 8 T 4 q o m t q o S F Q V 6 a z p S e a i J K l Y s T o A 9 3 E / K Y o p u o 0 3 s k k N a W z h k q H F U D V d 2 k J t Z z K h J Z D y K l O F G / S B e I H h 1 L Y L 7 O Y m G e F A m U 8 H Q 6 K I L + P Y l G 9 V 3 z o / a S x + k 0 t U w N Y h 0 H a J 5 k 0 B C t a c x F p e n h i t t v V 9 j 9 v H c X S V m s 6 4 z l 3 1 w 1 f Q o x 1 S + X u B z q 9 U g 7 U U g J l l M n t 6 c 2 a 4 7 G C K G k Z F U b 7 Z I z k T x b U l 8 z M K V L h q R Q 4 U p f b m / u V R K o V S A b b t Y l o W u 6 / i q h y E O 6 6 / d c o + 2 L j F j A l 1 E S E Q k E o + y 3 S R u h Y 7 c X s c j H o + T 1 u f w p a C 1 0 0 H 4 A e Z 0 i m Z P x y 7 2 W L x o I n 1 F 5 U 6 N s U t 5 N F 3 g d j x 6 s o L s G E T z B r F I l r 2 9 F S I Z M C I m C h + B j k K i t g t E s w a a M K l v 1 Y i l E g g d D C 2 G R 4 f k g Z l x Y E A Z U G z r v L / 9 g E F l n 2 M M T X F p 3 G e 1 a n A u 5 5 O K S j J 3 i R P 1 A o F b d E l M h 5 + b U v C r 9 Q g v n D v d h L 7 y + i 5 L z x / O K / u s G A p U 3 X V Y 8 2 z M Z s D S e J r Y G Q w V S i m a q z a t T J z p r E K 1 d L S E R 8 X W i c R X A E X H j j M T n 4 Q D Y U M D O t 0 2 U S u G 0 A S a 0 O j K E h o G U S 1 0 C o a B p Z J O U E K V k 4 j x 0 O c T 9 J N 6 d M 1 E C E m 7 F 2 O n Z D C e j V O I x x G A o S s 0 I e g 4 o G p t M l N x 7 L q L L 2 3 I N 3 B v Z 4 i P x x G a R E l F N G v i 0 g E k t q q h N s a x F n o E y g U U p k g g 0 M M w J t X F U U 0 S 2 h S 9 t g d e Q C x 3 3 K e 0 2 9 L Z a u j M p g M + 3 P 1 3 V 5 h G 8 e i U R 8 x U Z G M n 5 x Y B O E 0 H r y 2 H J v R 6 L 9 R w T t i e A h B 4 A a X d F l P z h 1 s l D d w r n y b a S q 9 N y R M 0 G 1 0 u d i z O i c S Z h M l u O L Q 3 P J T m M 5 d X 7 G x 0 M T I B 6 B r d o N 6 3 + Y A Q + x / Y I A J 8 Q D w W H 0 b q + j h 4 t I l o K V z V Q i o v d P j K D g i J b O q k t X N o z j m i / h S t W h e 7 4 7 G z F W E 6 P s Y j k 3 H S y k Y 6 D S z D J 6 K H g b 7 p q E K P R H E b E i d S R u a r S C S R V I R Y z i S a s Y j l o g i h Y 4 k 0 j g r L R 0 U m P Y J K n I Q 2 T V K b x S B O T 1 V p y j U 6 a g 9 N m O y + W 8 Y 0 x E h h A o g a Y b r 4 F 8 J 0 n O u 7 J m 9 u R I a R 8 i d h p S 2 S M z E 6 O + G q l I 0 p u l 5 Y s / 0 k d F O n s x r W K z y I J m C t d h d d 8 w E R 2 8 s b y q k 7 R G M p A n r D 4 N b T U F L R a y h U 4 G J G d R B g x g w k G k J z a c l N A A Q C z 5 l h u 5 Y g a k o u j u 9 n b i q l 6 P T a W G Y U z V C 0 1 R Y C P d y v E F q D L J H F E h l s V c N Z i d I t p C h E e 0 g l i E X D L 8 J 2 e g Q q w l 5 L I y O q d E k y l Y v Q L f b w e g 7 R n I 4 y b V T c R k M f x t 0 B Z L S l 4 e 8 D 3 t / W W J h c x S Q K p Q y J K Y u u 2 s N T X Q B M k s h S n O K 2 y 3 J i G g H 8 7 u V Q 7 b R 9 W K 2 Y F N s a 7 m 9 B W N F n S d R U f K 1 v G h + F V x O Y u Q N 7 X 1 8 c 2 6 M e Z e 8 D m 8 n H j 0 9 2 v h Q Y 2 u m P v V e K x S I f f f R J X + U b P P d d x o D s t 3 6 s 3 G 5 g R D U y c 4 c r s 3 6 8 Z 3 C u 0 M b T w n r d j W 6 C h e Q E U o G t 9 o h r o e p H 3 7 L X 6 X R I J B O 0 2 R i u a A c x R Y K 4 m M B T H e p 3 Y P x i u E d p t u s 0 u i Y z Y w l q X T B i K 6 T 1 B f Y q a 0 z m z t H d c 4 j m I / T M P W R f g D Q M K s 0 c m Y h A i x a H Z v J R K A U N t 4 3 a V u S W U t i q i q M a m C K F 2 + v x 1 u Z F F I L J V I C U U O s d L h T 5 B f f H U 7 M u Y 6 d 0 W v Q b A i N z 3 N B z U o q G 1 / P o t n t k x g / X V N y o 6 8 z 3 D R J + A L f L B l c n z 2 a B P I k P P v i Q x c V z / R E V d j a h 5 Z w u U T v b 2 9 y 5 f Q u V M f A s G 8 / z c D z J a j V c R q 9 N + s S N K F 4 v n P k z 8 Q 4 f 7 W p h + x S 6 t O X h R t a J R I J 6 r U Z a z J P R l o i I N D o m B n E y 2 h J x E f o U K s 0 U i Z x B Q 6 7 S k C v 4 e o P Z s S i 6 B m N J S G r T 2 K r K R H a e z o 5 H c j q O F 2 k i c d G x E B j 4 M i C X L t H 1 E s j A H C n A A 4 S A r J U k M M P V O i r y Z L Q l L C / H n c 0 J H p n y y M d D C 1 a p 8 4 U w P S z u t q q L q E + n E m Y x D L h R O n l 7 o k d N t j 4 O i + / Q D 2 E C m M s E w + 2 H o c P V S f + u Y 7 9 S q V C p V o + V K R h U 4 p q d n a H Z b O 0 b J W 4 W D R K W Y r b f v O w o v u + z v b 1 F t J U m d S 1 N T N N x X Z c g 8 I l G w 9 5 E g Q z Q N I 2 9 d p 1 o r I 7 n + h h q i V z c Q O L S k l s k x P S h V P b d 3 W 0 S y S T x e G I Y F H u Q h i 2 w X B v P 7 y G z Y f 2 6 + p 7 D / O Q l t P 7 1 U v n U e 1 s Y v T T p Q o 5 A O W j C p C v 3 C P D Q i R D g D F X I a l c j Z q p h A u R J O G 2 X W j l A H 0 t Q 6 2 m k d 7 d p T M 6 y 2 9 J + K y L F f x P 5 U j + a P B M d P U v V b r f I X T x b z f p w 7 C t W 3 9 5 i 6 d n 9 Q j f 3 w + b m J r 7 v s 7 t b Z G p q E k 0 L s 4 c 3 N r Z o t z v o u s b s 7 M x x s / l J r K + t M T + / Q H v L J T V v E U h w f U l p Z 5 1 C Y Y x o v 3 5 Z u 9 2 i 3 O 2 Q j R q M 5 a e 4 v t b i k X N J p G b 3 w 3 u O N n Z T B I G k 3 W q R 6 d e j C 5 S H J 2 2 i e o p G T 5 C J K X o l i R h r h P l R g U G n 3 S W T y Q w d w d W b b a I X u 1 g i S 6 X n E Y 8 2 U I T m d V O k s E Q S n X 1 B P h r Y e h J u X R L J a L S L H X Y r G q v G w 0 l L + I L R C C B h S b 5 8 z q X j i E P B x A B e z 0 d J e S g 7 3 A 0 E k R P U P v q x e V u f 7 L H w + P 1 F o 1 e r V d 5 + + 1 0 W F u Y 5 v 7 R E u 9 3 u J 9 e G i 8 + g 9 q J S 6 o R N x B F s 2 2 Z u f p 7 W p o v S Q o O B r k E s o j E 5 u 4 i v J X j v T h 3 L s s j n C 1 y e W 2 B y f A Z d 1 3 l s M c 1 W 1 c O n h 0 m 4 B 1 J K s b N X w v N 8 p F R 0 O h 0 y 2 d D f 5 c g 2 D W + b X l D H C / a j z A O z T d A W m C K O J s L G b w N h a q y 1 y F 9 O E t P G 2 e u 2 c Y M A D W O 4 Z w t T 2 A 9 b k w b l t E 5 D S Y X b 9 i l t 9 3 i 9 W f h C m D 4 D F F C I S 3 5 2 O 4 p x X G H B j B k 4 l c P 7 n b v p C r q p k c j E 8 e z 7 2 y f p h o F t O y w u n s M w D b K 5 L N l s h n w + 3 8 8 y D 2 9 U i J N 2 5 Q c o l 0 o Y h k F n y 8 X u t Y n M u j j U 9 r N U 9 R p m t M w z l / P U u o L N h s F q 1 a D n h U 9 d a 7 l M 5 j 1 M E n i 0 C G T A V n k d K 9 9 k r 3 0 L x 7 G J J S P U 3 E 0 a 3 j Y d P 0 z S y 0 Z m 8 Q J B s R U + T z K b R t b 3 H b 6 D Z m A A b j 9 M X i B o 2 R a p R A V L y 9 G V u w B 4 q g N 9 Q Q 4 C H 6 U k x i k z m p Q S z / N Y f W + N V t L i v U 7 u t y a I 9 f P A W s 0 g k K H b Y R T J + T j d 0 n 6 H + b N Y 7 A o L G X Y + r h / b A 5 0 F A c P u h n d j p E B t b 2 3 S a b f Z 3 t 4 k X y i A D 6 5 S R C 9 1 8 O l i y z p t u U V H 7 u K q F h 5 t G n K V T N x h P h u w V A i I m Q r X C z A 0 n 6 i e x h Q x e n 6 T 2 z v L p A s C X d d I Z a L c a S R p e k U U k k B 5 C A S 7 t V l Q G v F I 2 M 6 S / o r S T M X Y / a B O u a 1 T a u / f e r w / Q 9 y s 1 J n L t U i J O R x Z R 6 H Q s V B S 0 W 5 3 K J d K V M p l p F R E 9 N F L V B A E V M p l 3 n / z P e J L M 3 y 4 9 4 U P 6 d d F 5 4 R a g U K A 2 / b x e / 0 M g H 7 h l r u x 8 P Q Y K 7 + s H z 1 8 V 9 L p N M v L q 9 R q d 3 / s s T 1 U u V S k M D Z + K B O x c r O O V J L 4 F Q c d C 1 e 2 0 I k S V p 4 L r S 4 C j Y S Y R h e h F E s p q T e a 5 L J p h N C Q y u e T z d v M z h 7 v G B 8 X k x j C Y q 9 b J q l P k I y E x V + k p 2 j t d N E 1 E y N i 4 C u H 6 K S i o 4 r s 7 o 0 T j W Z Z K g T U 7 r Q x l u p E R Q 5 D x P p R 4 + s o A i L + B K W d c l i I c W o S F F y / f p 2 r V 6 8 e m 3 E C G b B y 5 w 6 J T g 7 r 8 g R v b x 6 / 1 y / 4 7 L g 2 4 T F 7 S r x d 4 A Y o B Y E e r m h n 2 R M D r L x S Z e k r + a O H T 6 X d b v P m m 2 / z r W 9 9 4 + i p Q 2 g H T b 5 r q 6 t k c / u 9 a f e a G p U 7 b d B 0 s p e j 2 L 1 C m A 6 h n S O h T e L 2 Z o i L f d / S Q J g g X C c 7 7 d b w u W z b Z 2 Y 6 d i i o V K B h i Q x d t U d T r j M e y 5 K I S G o r L Y Q m M K I 6 u a U U 6 X N R M A K 0 q Q Y d V a R W S z A 3 2 W G p E O D 5 o J A k 1 W w / P E j D U 1 0 U A T o W u i Y I p M f k 1 C S 6 p q P p G o 8 + + i i O Y 4 d W S h l W Z g q C g P X V V S a j 8 8 h c 8 g t h + g 1 g v V 9 b U A 0 t d o f R I z r N j R a m C N h u H t 5 w e Y G g 3 D l 8 z P Y E U s H M U 6 l D + y m p T l 4 N B z S b T a a m J u / a 0 V I 7 G L i a y + c O R f I m I x I R g F 6 I I o M E h V i E u B m G 0 0 C Y z t 1 z E k R F n g R h 2 8 o B 2 w 0 N y 4 o O t 4 y 6 r q H 8 x L A Q T G g m C M O M B r T V N r X l N r n z q U N p H N X y D k 5 q B 0 / a d N s O 0 7 k I K S M M f h R 6 j x t 6 n r 0 d l / p q l 0 C 5 d O Q e n Z b N 2 s 0 9 k A b n z p 2 n 1 g t V N 4 F A 1 3 U S i S S l r k W z 0 c R 1 P Z R S j M X n U W M x P n a + M D 7 8 J t B x B T + 9 F e W 9 r b D w 6 i j y F 7 O 0 t 2 w u j v l 8 s r f v k z J 1 d S x t P m o q X l 6 O U P E s 9 j 7 Z 7 1 B Y 7 W q n W g k B i q U y y W T i W O 3 5 o x y 6 S y U l Q m g o q W j u d P B 2 e i g 9 I J s z s U Z s E C N G 2 N 5 E V x m 8 Q F D v h U 9 n + 5 J o f I X 1 u k G 7 5 9 P o O E i p y E X H S G h T 4 b 4 G h U N o 2 g b C l W u 3 Q P 5 C h v p G m 6 b c w F N t / L Y g p u d p t T u 4 t k / D u Y D S w t n F V 1 3 a c o / z B Y m X j I H m 0 w q K d J o 9 c s k p H r n y J J F I B E 0 L I 7 8 P d o 7 Q N I 3 Z r C K X y + G 3 J K 3 V H m 7 S 4 v W N 4 6 E q X / D r Q y o o d 3 T 2 m q M F C g B N 0 e m p Y Q u e A c n I 8 X 3 y 1 y + 4 Z O O K 1 G Q U 2 T f 1 j i X k o a D t U T z 1 5 B N 0 O l 0 a d 2 k V u h 9 t X q v h l g N i 0 S S 6 b q K A d q X G 5 O O n V z g 6 i O o v q 7 W u Y D z d p B t U 6 d o O V k S j X c m T T x m Y Z g Q 9 o u i o M D x p 3 + i p o B 2 n u w b R S 1 0 s e x J d N 5 F + Q E 0 J Y q a k J 5 N M p w N s y k g p c W y P X H w a q T R 6 7 B D 0 B M F O n K q 7 R c a c o H A + h 9 Y v R 6 u A I I C 6 r V F I S L q u I B F R t H b a a I b O h 5 3 M i b P g F / z 6 S U Q U L y 6 O V r e U V J T X e o w v H S l 1 4 I Q l u a d G F M Y E W H 1 r l 8 V n T 0 / z c D 2 P S L 9 U n u M 4 v P X W 2 7 z w w p d H d m V h s E J 9 8 v 4 n 2 B s S 2 R M 4 v R 6 t S h 3 X 7 t 2 T M E E 4 a i O 6 I p l a D Y 0 D m i A e N 8 K a 1 F a a R C J J p 9 N G S J O M t k R a W y A m C v 0 y y a A l P Q q P x c h a i 3 T 2 e t g 1 l z 1 b I 5 v s k U t F m c k E C K G w Z Z N q p Y H s R n h / S 0 P T F L b X Q T M 1 m K k x N T f P 2 I U 8 t T s N v I E l q B 9 m M p a Q u L 6 g 3 N b o F X 2 U h H d a m b u G n n z B r 5 e O K 2 i f 8 B 0 J T Z D M 6 L y 1 e n i Z S V q K x X x A 9 U i W A 8 A v l y N I B E 5 3 t J A O a D W b v P f e + z Q a D Y r F E s 1 W m 1 a r f f S y I V p x t U 7 B m C I 1 G W P q 8 Q J j l 3 P k 5 8 f R T 0 n + U i p c i t / e M N n s h 8 O v 1 3 S E C B 2 + A k F L b g 6 L 7 A P E k 7 s I I c h m c 9 T r N R Q K g Y 4 p E k O 1 T + L h q A Z N t Y q Z N K n E d G b H J b 7 R o K 1 2 s F W d n q p x Y 2 O e Q n I O 3 x q j v H 2 L v d 4 G W W O B + m 6 P i M w T T 4 b C b C Y i I 6 v g i L b A V z U a V o T X 2 4 V j / Y 6 + 4 D e T 1 9 a s E + P 9 Y n m L q 7 E e N 4 v G M Z / h z J F w u k D B u V w A i 7 P s f R z 6 K E 8 i n w + t g X / + 5 / 8 S T R O 8 + M L z W N b J / i h N s z X G H 8 m S m I w P t S + n 4 2 I 3 w 4 3 6 g G J b w / U F X V d Q b I c B r 8 / M e 8 z 1 K x k d r G i U 1 G a H Q g I g H U H l V g 7 V 3 7 u Y h h l 2 b O 8 b J 8 I 0 i v D F A + V T 2 V C I l G C x Y G I a U V L a P D p R e r L F V l 2 R t 6 o 4 k V 0 S 0 Q 5 L 0 y 7 j k V k M 3 W R + 4 R z J Z G o Y 4 4 c 6 r E O 7 U t L 0 P e p I 2 r 3 8 4 T y l 0 / K q v + A 3 h q 3 G 8 Q l y g N B 9 F i I d P N m v E 3 k C u o D 5 X M B C z i e 3 a N K u n C x U Q g i e e O J x L l w I e 3 4 N O h q e h N j 5 p K j 0 u H u o T n j x w x p m z C J 3 4 e 6 5 U U e R g a J T 7 N H t N I h N 6 H Q 3 F f p c G 8 s t E H R j 6 A W D V m O P T C q F b h j E Y k f S 3 b t d r K h 1 K F D W V z Y N v 0 S 9 V S C T 2 M X r B s Q z B n E x j i m S h x 5 / k N q d N t m l B E I T d A I P E 5 O P d 8 1 D T u E h X w j U 5 4 Y r E 9 4 w / e I g 0 p d 0 i z b J m X D c N m 2 N 9 A l B t h w o U 3 D r F 1 t c + v r s 0 d O H a L X b / O x v f k 4 y G e f Z Z 5 8 l n R 4 d o K t 1 G 0 1 6 p c M 3 J z S B 1 I 7 f 8 K k o 6 J R s u i W H x H S E 1 H k N l e w Q u 9 o l l o q j 8 j W I 1 V n b k E x N T m L 1 G 1 Y d e g q l q N W b h 9 r W t + U e O 9 V V W p U u s W i F Z t E m m U w T F X m 0 g 3 6 v E Z h x n c C T N D y f j z Y T / P y 2 N V q Y v u B z x Y 2 i e U y t o + 8 D 0 v X T x 8 R B h I B 3 N k 3 S s w a + d 3 i 8 r 9 f 0 Q 6 t c K p n k D / / w u z z 7 7 D P c v H k T 3 x 8 d F 6 i 5 X Z d u f 5 P l t D y q t 1 p Y y T j i i L o 0 C i U V j Y 0 2 3 b 0 A p + k S H 7 N I T k X p q R I e X Q z C q A W p X E y R x C r o n E u 4 7 N Q H X d 8 O 0 2 y 1 m Z o Y A y Q t f 4 c 7 u x + z U + y S y s T J j J n o s s v k 9 D Q p c x J L Z I Y + r Z N I T E V x h c Y b y w k a 9 v H X + 4 L P L 4 N G d E c J l E P g h s K R j k o + O q X 8 Q D Y m e X r O Y / L 8 J C u v h X G f A 1 K W Y q W f 5 z d A 1 3 X S 6 T T n z y + x u r p 6 6 N w A T f k B m t A J 3 A D Z N d C i 4 L S 7 m E f b C R 5 B K U V 7 2 y Y z n y Q + q W N l I g g R N j S L i Q k M E S P A I a X N o W P h q T Y e L b x 4 m V 4 7 G L Y 7 8 f 0 w W L V t K 3 q d D l I E l L p 3 a H c b 5 M c s p i Z M N E 2 i a Y J U I k v i D B H f b i A p + 7 s s V 3 V e W T l Z 3 / 2 C z y 9 v r I + e T M 2 E i d 8 X K I C k d f e F A S B W E A T + / u N y c c n E k Y K s A 3 K 5 H I 7 j U a m E g d w H 0 Y S h E Y l F 6 B R t u o 0 m 2 f k U + b k J U r P H i w U O 8 H s + t Z U m q b n D + 5 9 K R 0 N D x 1 F 1 l J I o J E 2 5 j k 9 v m A d l e g X m p g S g W F l e B q B W r d G o 7 x A Z 6 9 A M N j A t n X j S Q t M E E m 8 Y 5 O q p H m 2 5 Q 0 O u 0 J P H 3 4 x C o Z R E a g 2 i m m S 9 e v L s 9 A W f b x S w e y T c C M B K R c D u l x 0 D x p K h z / F u z D 0 y w 4 c / u X n o 2 N F c r A F i k A s 1 Y t + t 5 S 9 m i a b i t P b a C H Q q t 2 q U 1 / b T h g 8 S e J L S R 1 U 0 U y N / / n i 9 v m x M 4 m H j q i Y C Q V p b J K M t 9 t P b U x j E 8 F q C w O u i a T p L F 8 5 j G A b Z Q p r M R B i e Z B h h B 7 y Q M J M p R K E L C 0 N E y W h L x L T 9 R E W n 5 d B c t 2 m s t x B C Q w t y v H Z r 6 U w 5 T 1 / w + e X D 3 b A A 5 l F k I G k 5 G k o R t h I 6 g 0 A B W A e S F u / G I 4 9 c 4 + O P P j m 2 S m m d 3 T a B D r l z a c x Y h G 7 H C + 2 K B w i 8 g P a m i 1 2 3 G X 8 k f z g A 8 A B C g K E s E m K S h D Y 9 7 G s L 0 N r s w l 6 e z H m L S q X M 2 5 s R 3 E D H 9 g R t u T P s s j 5 8 L g S m S C L Q 0 b E w R Y o o W a L i s M r n O w G t b Z v 0 Q p T k X I Z 3 N k 1 + f u f 0 e K s v + O 3 h 9 f X j 3 7 X 0 A 2 4 W D b S + X 3 Q i K X n v D E V G U 5 m 7 b y c G 6 L r O V 7 / 6 I r d u 3 a F S 2 a 8 1 I Y q 3 K 6 r X 6 r I q 6 m i J K H P J D O 8 1 d n g + P 0 b c M O n V b P y O O q b e n U S l E 4 b 2 H G T n 3 T 3 G r h Y w o w a g 6 P V s N E 2 g 6 w b L N Y 1 c s o b S b C K G 2 1 9 F B R o G l k g T E a m h U B 6 l V 7 N x m z 6 p h S R v b Z g 0 + r G E 9 8 y I p f s L P h 8 k L X m s k m x z o 8 W m m e O R q X 1 L X G j E O 7 l C E k C r 3 M V K m E R i J r 1 a D 8 M y M O O n C 6 J S i v X 1 D R z H Z m l p C U 2 L u 6 x q d S b T B a 7 o e f z b D R I 2 N I o u b c f D i B p n F i b 6 q f F H S U 4 m + 8 I E I I j F Y p i m S d V d R n f f w z A b W K Z L 2 w 5 r S k R I h r X G V Z X e k f g 6 G U h 6 Z Y / q r S Z B o P G J y v P T m 9 b 9 C 9 M X f K 4 Z Z e 3 T L Y M x O y z o M 8 D s d 4 R / Z / O 4 g A z C z i p 3 O p T W i t S X 2 9 h V H x k o n K r C d 0 e b y O n v p 8 6 d W 2 B s b I x 3 3 n k X z Y j q y J T B D V l F t 0 x y c 2 N 4 E R 0 j n c I y T F b b U d 7 f M t l p 6 t w q G e y 1 t F N D d U Z 5 q L 3 u 4 T Y m S o X l j 2 N 6 h v H x 6 a E J P U I M o a K Y I o 4 p Y n i 9 J a r t 0 D y v l K J y u 4 7 b 9 I g W T G 4 a Y 7 x W S X 0 R g / c F x 4 i N x 4 i M G I i B F C P r 7 9 V 7 G r d / X m X + m T y z V 2 f J n k + S u 5 D C S k W I 5 A T S V X Q r Y a H T o w w M i v l 8 n q e e e j L c 8 Z 8 n x r l 4 l r X 3 7 v D z 8 i 2 u k i X V 8 2 m t t J h 0 a 8 z a R a b T A Z f G f S Z T k j f W j 0 s 5 g F 2 W 6 J U u 3 V K X + k a T x l a b X t X G 6 z v N g i C g V C p S r z e o 1 E q k r E l S k Q n i Y o K M t s h G N U V K n x g 2 h j Z r D a K 9 J u W b N R r L P f L n M 7 z b S P G T m 9 a Z N 5 p f 8 N v N K B V O E 5 B Z S A 3 T M w b o m j p W F r v n C W Y z A Z 7 X P d a t h f 5 u 4 O d b S W K 5 G L U 7 T T r F w 4 J 1 0 N w Q i U Q Q W z d X V V f q L E f b a F L x V D q H O W g a H Y T t 3 b y e T 6 / s Y F h R 6 p t V U p N Z 3 E 6 X 3 P n U s J F 0 5 X Y d s g k K Y y b S k z g 9 l 6 7 b o d V q M L 8 Q J h 9 6 n o d p m u i 6 z l p V 5 1 z + s H d 6 t 6 k x l p Q o x 6 e 2 2 m T 8 c g 6 h C 7 p 7 L m b O 4 G 9 X z q 5 6 3 h N f 7 K E + 1 z w 6 5 T F 9 o I X s A L c K R l o i N H G o + Z 0 a s S s / L S 3 + x z c s Y q b i K + d d k A q / q W F m 9 w X Z 9 S E y a K e 7 f X 1 b G W l F J D F 6 1 R m F 4 4 O w X d y G I p A u V s r C s 1 0 2 X I 0 r s x Z + E L C 5 v s b S + S V 6 P R v T j F C v 1 x g b G z 8 x j 4 S + u l j b d E l P 6 I e i x L f f r / G R d X r e y g P x h U B 9 r v l O v 7 Y 8 R x r 6 K R k u C O 3 d D s r T U S I g 6 C p S F 1 O H E g q 9 A B o 3 W h S u J R F C U O p o j B 8 w r P 3 k h o X q J 9 T O Z A J M D Q p 2 e 9 g R 5 G b J 4 P J 4 q E p q 1 p h 2 T 8 I E s F E z i C Q j R H I a g Q N u 1 2 N 7 a 5 N C L k 6 7 1 c L u 9 U i l U j T q L e L x O J F I h I m J s N r m a X R d g Z D + I W H q l n v c I X O o x 9 R D 5 Q t h + l x z N I J t 0 M 8 Y w p h U I Q S p 6 S T p h R h W x m A l X q B X t m l v 9 e j s e f T K L l 1 X k J 7 Z L 5 p 6 N B 3 + c r 8 V q e s L V i s G 6 a g k N h 6 h W + 7 R K d o U D v Q B + / 8 D n q M 8 P H T F 7 u I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 G u i d = " 5 9 c 1 c a 4 6 - d 4 c 7 - 4 1 e 5 - b 5 2 2 - 2 2 a 6 c 5 0 f 6 2 2 6 "   R e v = " 2 "   R e v G u i d = " d 7 4 2 f 2 e 1 - 2 d 7 1 - 4 9 5 b - a e 6 f - 8 7 2 6 6 2 a d c e b c " 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 N a m e = " P l a c e "   V i s i b l e = " t r u e "   D a t a T y p e = " S t r i n g "   M o d e l Q u e r y N a m e = " ' R a n g e ' [ P l a c e ] " & g t ; & l t ; T a b l e   M o d e l N a m e = " R a n g e "   N a m e I n S o u r c e = " R a n g e "   V i s i b l e = " t r u e "   L a s t R e f r e s h = " 0 0 0 1 - 0 1 - 0 1 T 0 0 : 0 0 : 0 0 "   / & g t ; & l t ; / G e o C o l u m n & g t ; & l t ; / G e o C o l u m n s & g t ; & l t ; L o c a l i t y   N a m e = " P l a c e "   V i s i b l e = " t r u e "   D a t a T y p e = " S t r i n g "   M o d e l Q u e r y N a m e = " ' R a n g e ' [ P l a c e ] " & g t ; & l t ; T a b l e   M o d e l N a m e = " R a n g e "   N a m e I n S o u r c e = " R a n g e " 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 2 0 2 6 - 0 7 - 2 2 T 2 2 : 5 5 : 2 6 . 1 7 9 5 6 3 9 + 0 5 : 3 0 < / L a s t P r o c e s s e d T i m e > < / D a t a M o d e l i n g S a n d b o x . S e r i a l i z e d S a n d b o x E r r o r C a c h e > ] ] > < / C u s t o m C o n t e n t > < / G e m i n i > 
</file>

<file path=customXml/item8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V a W 2 / i R h T + K x Z S 3 5 J h L v Z c I n A U s t p u m o u i R u r 2 d Y I d b G F s 6 s u S 7 V / r Q 3 9 S / 0 K P j Q 3 E J I v l a F S i 8 g K + z D l n z n f u w z 9 / / T 0 6 f 1 5 E 1 j c / z c I k H g 8 I w g P L j 6 e J F 8 a z 8 a D I n 0 7 l 4 N w d T e D y R u c 3 S X y p p 4 F v w a I 4 O 3 v O v P E g y P P l 2 X C 4 W q 3 Q i q E k n Q 0 p x m T 4 + + 3 N A 7 y 5 0 I P N y + H h l 0 / D O M t 1 P P U H 7 u g q W 6 / c r F q E 0 z T J k q c c e T r X 6 F u Y F T o K / 9 Q 5 i I 5 m f s K 8 Y S k / r L T m 4 8 H 5 H 4 W f f h 9 f J s k 0 + I n i i R / o F J 7 9 p q P C t 4 L p e J C n R c n m Z z / 5 1 c + S q C j J Z K 1 r K 8 r H A 8 o R V Y x g S v n A i k B L U i F m C 4 k J J a A t e O P C W 4 T x p x A k A h o U i H 5 O 0 o X O c 9 + 7 8 L z U z z K 3 E s O q h D i x v v p Z D r / j m Y 5 O r K v Y C / V o u L d i V C / 9 H P q R B 3 J l e Q o g W M 9 Z e B a H U S 2 + N T z 4 Y J f 1 a L i m 0 i x y v 0 7 a t 9 5 k 4 N a C N h S G L f m G L x T p j l 5 e w w a G l e r h + + o l Q r / o a K n D W Z G G v e F x K M G C 0 x o d i Q Q V N l N S r t G 5 T 5 Z F p A G M + 0 h X l r W n 6 6 0 I Z s B x t w z a + v 7 R I 4 P o v A C r s f I f q / G w k W 9 3 a U a N b 9 v m l v O e f g 0 q s b O J T 3 S q M 5 3 3 t G + K B H Y U J 5 R t D N z B G H P J I R 6 V 4 e f O D 2 f B Y 5 I G S e K 9 F n y A P X A / s W o x T q / M w O N u 6 O + B c J e k e W B R 2 7 r X 6 U z H O t t 7 4 x h g + l S A c M u i b 5 p g y J E O l 4 L b N U 4 C 8 o Y k 3 G a i a y B q J D A E U E O + r f 2 3 H e s Y Y L k N v V g v k 7 T M 1 n 3 S N 0 U 2 c a h k T X 4 Q i F G H E c E 6 5 4 e N B I Z w 2 d D / W M B M k u g 9 3 s K F Y j Z m T V E l E J d K 2 c S u i 6 q D U a 3 i D l G t + r Y e o D w K 5 z 5 U j 4 Z A 2 u P T B s u d h O l j U C z 2 7 h + D E z 2 E 0 f t q L I E V Z 1 h B K K t K Y I l s K j l R 3 Z 2 o k c A Q P A 3 5 t v a P O 7 Z d B j r 2 d B z r W e / u h C L J G R T A H M J Z D Q 3 j w s a E Q M A r y 4 P D 9 e + u F I b g 2 W X x s S C 6 T s M s i K F o a U P 0 p K O s Y w f J E O B B J c S 3 D U a 2 U o J g X O e g Q 8 G u F s K 6 K 6 U 4 s X Z l M g T Y L o u j A O y V l q V U a 5 n Y 8 b Y y t h V l 1 J Z w o 5 v p 7 2 7 z / 6 L J z n 3 L F x 3 B c K J 3 2 Y U 5 h R Q v t u B g y R y b y M 7 l 8 J q / I V j W x N u m 7 d 4 X 6 a O 2 b n 2 Y g I V Q 3 e w 9 P 4 Z k / i V Z p T r o j Y s j V P l p 6 m E J 9 b C C J q U c b 3 V z m j V / U 7 h U m 2 v r / b j T + D U M F / W s f z F M E W P K p h x v W 8 e y R 4 H o 1 t l X N i I Y g m V D v 4 2 M e 6 + z a R A u j t x n L j I d w 5 i 3 p 9 M w x B X D z C F N M O N I Q Q 8 J 9 T A g 1 s 1 p a g E M w V N T f x M c m M 1 4 g V 7 o e O + N Y w h o 1 z r 6 r u O + A 2 C K l C g n Y m U v 0 j Q n z L Z t z O t W 8 n A F X A t g C J y a e l v 1 R x 7 T 9 N x b h c u e D k O g K y F M q J 2 p P J H K t h 2 n q 7 9 c r / k b g 6 T a X R s S 9 y E p P s C k 8 j q J 5 n A G 1 h M b i h z u O O U h y c Z f m M C U 8 O 6 D y l o A U + C s t 9 c G 5 7 j 9 Z V K k 3 k r H P T F h C P o W K M q a E C b A f 7 h S X H Q u A M o I v w 7 x h l D Z M v h g w O h 4 X q R 9 n a U E x p Y w p 2 x a d 4 H g N A a q N d k 5 8 0 / W A h i D p d p e G x M 4 j X n 9 v s F 8 / 2 q L T p g q D 2 e b w k k g w h w h I T O s E 8 H h Y 0 W j 6 n s 7 p v w H + u v c m N 9 C Y 9 7 X o B 0 E / 2 S Q j n K 2 o 1 w C 0 y m H l L G n W y l b s T d k z h X t P W N + / a 5 B U + 4 M B U T F V E / n 7 z q f E k J R 7 G w O q K A h 5 + A h c G q 1 B u T Q c L A R o Y D J 4 P b 3 6 Z X B c 9 5 q y 0 U K P P a g O t 6 z 3 u F V + T e U 1 n + Z 3 H 8 B / Q 7 8 + w Y l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Props1.xml><?xml version="1.0" encoding="utf-8"?>
<ds:datastoreItem xmlns:ds="http://schemas.openxmlformats.org/officeDocument/2006/customXml" ds:itemID="{9DE4AA84-7B24-498A-85AC-96D9D9712449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2C0F081E-6655-445B-967C-2805BDFD9CA7}">
  <ds:schemaRefs/>
</ds:datastoreItem>
</file>

<file path=customXml/itemProps3.xml><?xml version="1.0" encoding="utf-8"?>
<ds:datastoreItem xmlns:ds="http://schemas.openxmlformats.org/officeDocument/2006/customXml" ds:itemID="{B2080A86-6EC4-41D2-B2F7-84C378401819}">
  <ds:schemaRefs/>
</ds:datastoreItem>
</file>

<file path=customXml/itemProps4.xml><?xml version="1.0" encoding="utf-8"?>
<ds:datastoreItem xmlns:ds="http://schemas.openxmlformats.org/officeDocument/2006/customXml" ds:itemID="{A4152E57-3861-4D1D-8F50-43449BEB5DAB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C7309BEC-D3FD-49A0-9FEB-D52443E4A656}">
  <ds:schemaRefs/>
</ds:datastoreItem>
</file>

<file path=customXml/itemProps6.xml><?xml version="1.0" encoding="utf-8"?>
<ds:datastoreItem xmlns:ds="http://schemas.openxmlformats.org/officeDocument/2006/customXml" ds:itemID="{9D4274DF-FB47-4098-906A-FD066D1FA5AD}">
  <ds:schemaRefs/>
</ds:datastoreItem>
</file>

<file path=customXml/itemProps7.xml><?xml version="1.0" encoding="utf-8"?>
<ds:datastoreItem xmlns:ds="http://schemas.openxmlformats.org/officeDocument/2006/customXml" ds:itemID="{CFA1BF57-31E4-416C-AA15-EE5E1EBF9E5B}">
  <ds:schemaRefs/>
</ds:datastoreItem>
</file>

<file path=customXml/itemProps8.xml><?xml version="1.0" encoding="utf-8"?>
<ds:datastoreItem xmlns:ds="http://schemas.openxmlformats.org/officeDocument/2006/customXml" ds:itemID="{B3CA37DE-E2F0-4EC8-BD08-E9F6EC55B390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Answer</vt:lpstr>
      <vt:lpstr>Vlookup</vt:lpstr>
      <vt:lpstr>hlookup</vt:lpstr>
      <vt:lpstr>index</vt:lpstr>
      <vt:lpstr>Xlookup</vt:lpstr>
      <vt:lpstr>dget</vt:lpstr>
      <vt:lpstr>Data Entry</vt:lpstr>
      <vt:lpstr>Data Cleaning</vt:lpstr>
      <vt:lpstr>conditional formatting</vt:lpstr>
      <vt:lpstr>Index_Match</vt:lpstr>
      <vt:lpstr>Split Data</vt:lpstr>
      <vt:lpstr>Sheet1</vt:lpstr>
      <vt:lpstr>Sheet4</vt:lpstr>
      <vt:lpstr>Sheet2</vt:lpstr>
      <vt:lpstr>sumif_sumifs_countif_countifs</vt:lpstr>
      <vt:lpstr>Sheet3</vt:lpstr>
      <vt:lpstr>'Split Data'!Criteria</vt:lpstr>
      <vt:lpstr>'Split Data'!Extract</vt:lpstr>
      <vt:lpstr>table1</vt:lpstr>
      <vt:lpstr>vtable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 Halder</dc:creator>
  <cp:lastModifiedBy>Manas Halder</cp:lastModifiedBy>
  <dcterms:created xsi:type="dcterms:W3CDTF">2024-07-06T17:24:36Z</dcterms:created>
  <dcterms:modified xsi:type="dcterms:W3CDTF">2026-09-08T14:01:25Z</dcterms:modified>
</cp:coreProperties>
</file>